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/>
  <bookViews>
    <workbookView xWindow="0" yWindow="0" windowWidth="21600" windowHeight="9510" tabRatio="731"/>
  </bookViews>
  <sheets>
    <sheet name="様式7 給与等" sheetId="73" r:id="rId1"/>
    <sheet name="様式8 社保料等負担分" sheetId="77" r:id="rId2"/>
  </sheets>
  <externalReferences>
    <externalReference r:id="rId3"/>
  </externalReferences>
  <definedNames>
    <definedName name="DOCKBN">#REF!</definedName>
    <definedName name="GOUGISPACE1">#REF!</definedName>
    <definedName name="GOUGISPACE2">#REF!</definedName>
    <definedName name="_xlnm.Print_Area" localSheetId="0">'様式7 給与等'!$A$1:$Y$16</definedName>
    <definedName name="_xlnm.Print_Area" localSheetId="1">'様式8 社保料等負担分'!$A$1:$AA$17</definedName>
  </definedNames>
  <calcPr calcId="191029" concurrentCalc="0"/>
</workbook>
</file>

<file path=xl/calcChain.xml><?xml version="1.0" encoding="utf-8"?>
<calcChain xmlns="http://schemas.openxmlformats.org/spreadsheetml/2006/main">
  <c r="G10" i="77" l="1"/>
  <c r="G4" i="77"/>
  <c r="I4" i="77"/>
  <c r="AA4" i="77"/>
  <c r="I5" i="77"/>
  <c r="R5" i="77"/>
  <c r="AA5" i="77"/>
  <c r="I6" i="77"/>
  <c r="R6" i="77"/>
  <c r="AA6" i="77"/>
  <c r="B4" i="77"/>
  <c r="D4" i="77"/>
  <c r="E4" i="77"/>
  <c r="I7" i="77"/>
  <c r="AA7" i="77"/>
  <c r="I8" i="77"/>
  <c r="AA8" i="77"/>
  <c r="AA9" i="77"/>
  <c r="I10" i="77"/>
  <c r="AA10" i="77"/>
  <c r="I11" i="77"/>
  <c r="R11" i="77"/>
  <c r="AA11" i="77"/>
  <c r="I12" i="77"/>
  <c r="R12" i="77"/>
  <c r="AA12" i="77"/>
  <c r="B10" i="77"/>
  <c r="D10" i="77"/>
  <c r="E10" i="77"/>
  <c r="I13" i="77"/>
  <c r="R13" i="77"/>
  <c r="AA13" i="77"/>
  <c r="I14" i="77"/>
  <c r="AA14" i="77"/>
  <c r="AA15" i="77"/>
  <c r="AA16" i="77"/>
  <c r="A10" i="77"/>
  <c r="A4" i="77"/>
  <c r="R6" i="73"/>
  <c r="S6" i="73"/>
  <c r="T6" i="73"/>
  <c r="W6" i="73"/>
  <c r="X6" i="73"/>
  <c r="R8" i="73"/>
  <c r="S8" i="73"/>
  <c r="T8" i="73"/>
  <c r="W8" i="73"/>
  <c r="X8" i="73"/>
  <c r="R9" i="73"/>
  <c r="S9" i="73"/>
  <c r="T9" i="73"/>
  <c r="W9" i="73"/>
  <c r="X9" i="73"/>
  <c r="R11" i="73"/>
  <c r="S11" i="73"/>
  <c r="T11" i="73"/>
  <c r="W11" i="73"/>
  <c r="X11" i="73"/>
  <c r="R12" i="73"/>
  <c r="S12" i="73"/>
  <c r="T12" i="73"/>
  <c r="W12" i="73"/>
  <c r="X12" i="73"/>
  <c r="X13" i="73"/>
  <c r="W15" i="73"/>
  <c r="X15" i="73"/>
  <c r="X16" i="73"/>
  <c r="W13" i="73"/>
  <c r="W16" i="73"/>
  <c r="V13" i="73"/>
  <c r="U13" i="73"/>
  <c r="T13" i="73"/>
  <c r="S13" i="73"/>
</calcChain>
</file>

<file path=xl/sharedStrings.xml><?xml version="1.0" encoding="utf-8"?>
<sst xmlns="http://schemas.openxmlformats.org/spreadsheetml/2006/main" count="167" uniqueCount="64">
  <si>
    <t>単価</t>
    <rPh sb="0" eb="2">
      <t>タンカ</t>
    </rPh>
    <phoneticPr fontId="7"/>
  </si>
  <si>
    <t>合計</t>
    <rPh sb="0" eb="2">
      <t>ゴウケイ</t>
    </rPh>
    <phoneticPr fontId="7"/>
  </si>
  <si>
    <t>合計</t>
    <rPh sb="0" eb="2">
      <t>ゴウケイ</t>
    </rPh>
    <phoneticPr fontId="5"/>
  </si>
  <si>
    <t>計</t>
    <rPh sb="0" eb="1">
      <t>ケイ</t>
    </rPh>
    <phoneticPr fontId="7"/>
  </si>
  <si>
    <t>10月</t>
  </si>
  <si>
    <t>11月</t>
  </si>
  <si>
    <t>12月</t>
  </si>
  <si>
    <t>1月</t>
  </si>
  <si>
    <t>2月</t>
  </si>
  <si>
    <t>5月</t>
  </si>
  <si>
    <t>6月</t>
  </si>
  <si>
    <t>7月</t>
  </si>
  <si>
    <t>8月</t>
  </si>
  <si>
    <t>9月</t>
  </si>
  <si>
    <t>3月</t>
  </si>
  <si>
    <t>×</t>
    <phoneticPr fontId="7"/>
  </si>
  <si>
    <t>中項目</t>
  </si>
  <si>
    <t>氏名</t>
  </si>
  <si>
    <t>摘要</t>
  </si>
  <si>
    <t>交通費
月・日</t>
    <phoneticPr fontId="30"/>
  </si>
  <si>
    <t>金額
（A×B）</t>
    <phoneticPr fontId="30"/>
  </si>
  <si>
    <t>交通費</t>
  </si>
  <si>
    <t>賞与
（期末･
勤勉
手当）</t>
    <rPh sb="0" eb="2">
      <t>ショウヨ</t>
    </rPh>
    <rPh sb="11" eb="13">
      <t>テアテ</t>
    </rPh>
    <phoneticPr fontId="30"/>
  </si>
  <si>
    <t>退職
手当
等</t>
    <rPh sb="6" eb="7">
      <t>トウ</t>
    </rPh>
    <phoneticPr fontId="30"/>
  </si>
  <si>
    <t>合計</t>
  </si>
  <si>
    <t>備考</t>
    <phoneticPr fontId="30"/>
  </si>
  <si>
    <t>4月</t>
  </si>
  <si>
    <t>業務担当職員</t>
  </si>
  <si>
    <t>主任研究員</t>
  </si>
  <si>
    <t>月額</t>
  </si>
  <si>
    <t>（超勤手当）</t>
  </si>
  <si>
    <t>研究員Ａ</t>
  </si>
  <si>
    <t>日額</t>
  </si>
  <si>
    <t>時間給</t>
  </si>
  <si>
    <t>補助者</t>
  </si>
  <si>
    <t>○○○</t>
  </si>
  <si>
    <t>合　　　　計</t>
  </si>
  <si>
    <t>注）社会保険料は、掛率等が変更されている場合がありますので、給与担当者に必ず確認してください。</t>
    <rPh sb="36" eb="37">
      <t>カナラ</t>
    </rPh>
    <phoneticPr fontId="30"/>
  </si>
  <si>
    <t>　従　事　時　間
（単位：時間・日・月）　</t>
    <phoneticPr fontId="30"/>
  </si>
  <si>
    <t>単価
(時間・日・月)
（Ａ）</t>
    <rPh sb="0" eb="2">
      <t>タンカ</t>
    </rPh>
    <rPh sb="4" eb="6">
      <t>ジカン</t>
    </rPh>
    <rPh sb="7" eb="8">
      <t>ニチ</t>
    </rPh>
    <rPh sb="9" eb="10">
      <t>ツキ</t>
    </rPh>
    <phoneticPr fontId="30"/>
  </si>
  <si>
    <t>消費税
対象額</t>
    <rPh sb="0" eb="3">
      <t>ショウヒゼイ</t>
    </rPh>
    <rPh sb="4" eb="6">
      <t>タイショウ</t>
    </rPh>
    <rPh sb="6" eb="7">
      <t>ガク</t>
    </rPh>
    <phoneticPr fontId="5"/>
  </si>
  <si>
    <t>人件費積算書（給与等）　　（記載例）</t>
    <rPh sb="0" eb="3">
      <t>ジンケンヒ</t>
    </rPh>
    <rPh sb="3" eb="5">
      <t>セキサン</t>
    </rPh>
    <rPh sb="5" eb="6">
      <t>ショ</t>
    </rPh>
    <rPh sb="7" eb="9">
      <t>キュウヨ</t>
    </rPh>
    <rPh sb="9" eb="10">
      <t>トウ</t>
    </rPh>
    <rPh sb="14" eb="16">
      <t>キサイ</t>
    </rPh>
    <rPh sb="16" eb="17">
      <t>レイ</t>
    </rPh>
    <phoneticPr fontId="30"/>
  </si>
  <si>
    <t>研究員B</t>
    <phoneticPr fontId="5"/>
  </si>
  <si>
    <t>名前</t>
    <rPh sb="0" eb="2">
      <t>ナマエ</t>
    </rPh>
    <phoneticPr fontId="7"/>
  </si>
  <si>
    <t>通勤
手当</t>
    <rPh sb="0" eb="2">
      <t>ツウキン</t>
    </rPh>
    <rPh sb="3" eb="5">
      <t>テアテ</t>
    </rPh>
    <phoneticPr fontId="7"/>
  </si>
  <si>
    <t>報酬月額
(左の合計)</t>
    <phoneticPr fontId="7"/>
  </si>
  <si>
    <t>標準報酬
月額</t>
    <rPh sb="0" eb="2">
      <t>ヒョウジュン</t>
    </rPh>
    <rPh sb="2" eb="4">
      <t>ホウシュウ</t>
    </rPh>
    <rPh sb="5" eb="7">
      <t>ゲツガク</t>
    </rPh>
    <phoneticPr fontId="7"/>
  </si>
  <si>
    <t>算　　　　　　　　　式　</t>
    <rPh sb="0" eb="1">
      <t>ザン</t>
    </rPh>
    <rPh sb="10" eb="11">
      <t>シキ</t>
    </rPh>
    <phoneticPr fontId="7"/>
  </si>
  <si>
    <t>健：</t>
    <rPh sb="0" eb="1">
      <t>ケン</t>
    </rPh>
    <phoneticPr fontId="7"/>
  </si>
  <si>
    <t>×</t>
  </si>
  <si>
    <t>／</t>
  </si>
  <si>
    <t>月</t>
  </si>
  <si>
    <t>+</t>
    <phoneticPr fontId="7"/>
  </si>
  <si>
    <t>＝</t>
  </si>
  <si>
    <t>厚：</t>
    <rPh sb="0" eb="1">
      <t>コウ</t>
    </rPh>
    <phoneticPr fontId="7"/>
  </si>
  <si>
    <t>子：</t>
    <rPh sb="0" eb="1">
      <t>コ</t>
    </rPh>
    <phoneticPr fontId="7"/>
  </si>
  <si>
    <t>雇：</t>
    <rPh sb="0" eb="1">
      <t>ヤトイ</t>
    </rPh>
    <phoneticPr fontId="7"/>
  </si>
  <si>
    <t>人件費積算書（社会保険料等事業主負担分）　　(記載例）</t>
    <rPh sb="7" eb="9">
      <t>シャカイ</t>
    </rPh>
    <rPh sb="9" eb="12">
      <t>ホケンリョウ</t>
    </rPh>
    <rPh sb="12" eb="13">
      <t>トウ</t>
    </rPh>
    <rPh sb="13" eb="16">
      <t>ジギョウヌシ</t>
    </rPh>
    <rPh sb="16" eb="19">
      <t>フタンブン</t>
    </rPh>
    <rPh sb="23" eb="25">
      <t>キサイ</t>
    </rPh>
    <rPh sb="25" eb="26">
      <t>レイ</t>
    </rPh>
    <phoneticPr fontId="30"/>
  </si>
  <si>
    <t>賞与
（期末・
勤勉
手当）</t>
    <rPh sb="0" eb="2">
      <t>ショウヨ</t>
    </rPh>
    <rPh sb="4" eb="5">
      <t>キ</t>
    </rPh>
    <rPh sb="5" eb="6">
      <t>スエ</t>
    </rPh>
    <rPh sb="8" eb="9">
      <t>ツトム</t>
    </rPh>
    <rPh sb="9" eb="10">
      <t>ツトム</t>
    </rPh>
    <rPh sb="11" eb="13">
      <t>テア</t>
    </rPh>
    <phoneticPr fontId="7"/>
  </si>
  <si>
    <t>計
（Ｂ）</t>
    <phoneticPr fontId="30"/>
  </si>
  <si>
    <t>社保料等負担分</t>
    <rPh sb="0" eb="2">
      <t>シャホ</t>
    </rPh>
    <rPh sb="2" eb="3">
      <t>リョウ</t>
    </rPh>
    <rPh sb="3" eb="4">
      <t>トウ</t>
    </rPh>
    <rPh sb="4" eb="7">
      <t>フタンブン</t>
    </rPh>
    <phoneticPr fontId="5"/>
  </si>
  <si>
    <t>住居
手当</t>
    <rPh sb="0" eb="2">
      <t>ジュウキョ</t>
    </rPh>
    <rPh sb="3" eb="5">
      <t>テアテ</t>
    </rPh>
    <phoneticPr fontId="7"/>
  </si>
  <si>
    <t>労：</t>
    <rPh sb="0" eb="1">
      <t>ロウ</t>
    </rPh>
    <phoneticPr fontId="7"/>
  </si>
  <si>
    <t>健：健康保険、厚：厚生年金保険、子：子ども・子育て拠出金、雇：雇用保険、労：労災保険</t>
    <rPh sb="16" eb="17">
      <t>コ</t>
    </rPh>
    <rPh sb="18" eb="19">
      <t>コ</t>
    </rPh>
    <rPh sb="22" eb="24">
      <t>コソダ</t>
    </rPh>
    <rPh sb="25" eb="28">
      <t>キョシュツキン</t>
    </rPh>
    <rPh sb="36" eb="37">
      <t>ロウ</t>
    </rPh>
    <rPh sb="38" eb="40">
      <t>ロウサイ</t>
    </rPh>
    <rPh sb="40" eb="42">
      <t>ホケン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</si>
</sst>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;&quot;△ &quot;#,##0"/>
    <numFmt numFmtId="177" formatCode="#,##0.00_ "/>
    <numFmt numFmtId="178" formatCode="0.00_);[Red]\(0.00\)"/>
    <numFmt numFmtId="179" formatCode="#,##0_ "/>
  </numFmts>
  <fonts count="41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8" fillId="0" borderId="0"/>
    <xf numFmtId="0" fontId="28" fillId="0" borderId="0"/>
    <xf numFmtId="0" fontId="27" fillId="4" borderId="0" applyNumberFormat="0" applyBorder="0" applyAlignment="0" applyProtection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5" fillId="0" borderId="0"/>
    <xf numFmtId="38" fontId="3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7">
    <xf numFmtId="0" fontId="0" fillId="0" borderId="0" xfId="0"/>
    <xf numFmtId="0" fontId="29" fillId="0" borderId="0" xfId="45" applyFont="1">
      <alignment vertical="center"/>
    </xf>
    <xf numFmtId="0" fontId="31" fillId="0" borderId="0" xfId="45" applyFont="1">
      <alignment vertical="center"/>
    </xf>
    <xf numFmtId="0" fontId="29" fillId="0" borderId="0" xfId="47" applyFont="1" applyFill="1">
      <alignment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horizontal="center" vertical="center"/>
    </xf>
    <xf numFmtId="177" fontId="33" fillId="0" borderId="0" xfId="0" applyNumberFormat="1" applyFont="1" applyFill="1" applyAlignment="1">
      <alignment horizontal="center" vertical="center"/>
    </xf>
    <xf numFmtId="0" fontId="36" fillId="0" borderId="0" xfId="45" applyFont="1">
      <alignment vertical="center"/>
    </xf>
    <xf numFmtId="0" fontId="37" fillId="0" borderId="0" xfId="45" applyFont="1">
      <alignment vertical="center"/>
    </xf>
    <xf numFmtId="0" fontId="36" fillId="0" borderId="0" xfId="45" applyFont="1" applyFill="1">
      <alignment vertical="center"/>
    </xf>
    <xf numFmtId="0" fontId="10" fillId="0" borderId="11" xfId="45" applyFont="1" applyBorder="1" applyAlignment="1">
      <alignment horizontal="center" vertical="center"/>
    </xf>
    <xf numFmtId="0" fontId="10" fillId="0" borderId="11" xfId="45" applyFont="1" applyBorder="1" applyAlignment="1">
      <alignment horizontal="center" vertical="center" wrapText="1"/>
    </xf>
    <xf numFmtId="0" fontId="10" fillId="0" borderId="11" xfId="45" applyFont="1" applyBorder="1" applyAlignment="1">
      <alignment vertical="center" wrapText="1"/>
    </xf>
    <xf numFmtId="176" fontId="10" fillId="0" borderId="11" xfId="45" applyNumberFormat="1" applyFont="1" applyBorder="1" applyAlignment="1">
      <alignment horizontal="center" vertical="center"/>
    </xf>
    <xf numFmtId="176" fontId="10" fillId="0" borderId="11" xfId="45" applyNumberFormat="1" applyFont="1" applyBorder="1">
      <alignment vertical="center"/>
    </xf>
    <xf numFmtId="176" fontId="10" fillId="0" borderId="11" xfId="45" applyNumberFormat="1" applyFont="1" applyBorder="1" applyAlignment="1">
      <alignment horizontal="right" vertical="center"/>
    </xf>
    <xf numFmtId="176" fontId="10" fillId="0" borderId="11" xfId="45" applyNumberFormat="1" applyFont="1" applyFill="1" applyBorder="1" applyAlignment="1">
      <alignment horizontal="right" vertical="center"/>
    </xf>
    <xf numFmtId="176" fontId="8" fillId="0" borderId="11" xfId="45" applyNumberFormat="1" applyFont="1" applyBorder="1" applyAlignment="1">
      <alignment vertical="center"/>
    </xf>
    <xf numFmtId="176" fontId="8" fillId="0" borderId="11" xfId="45" applyNumberFormat="1" applyFont="1" applyBorder="1">
      <alignment vertical="center"/>
    </xf>
    <xf numFmtId="176" fontId="8" fillId="0" borderId="11" xfId="45" applyNumberFormat="1" applyFont="1" applyBorder="1" applyAlignment="1">
      <alignment horizontal="right" vertical="center"/>
    </xf>
    <xf numFmtId="176" fontId="8" fillId="0" borderId="11" xfId="45" applyNumberFormat="1" applyFont="1" applyFill="1" applyBorder="1" applyAlignment="1">
      <alignment vertical="center"/>
    </xf>
    <xf numFmtId="0" fontId="8" fillId="0" borderId="11" xfId="45" applyFont="1" applyBorder="1">
      <alignment vertical="center"/>
    </xf>
    <xf numFmtId="176" fontId="8" fillId="0" borderId="11" xfId="45" applyNumberFormat="1" applyFont="1" applyBorder="1" applyAlignment="1">
      <alignment horizontal="center" vertical="center"/>
    </xf>
    <xf numFmtId="176" fontId="8" fillId="0" borderId="21" xfId="45" applyNumberFormat="1" applyFont="1" applyBorder="1" applyAlignment="1">
      <alignment horizontal="center" vertical="center"/>
    </xf>
    <xf numFmtId="176" fontId="8" fillId="0" borderId="21" xfId="45" applyNumberFormat="1" applyFont="1" applyBorder="1" applyAlignment="1">
      <alignment horizontal="right" vertical="center"/>
    </xf>
    <xf numFmtId="176" fontId="8" fillId="0" borderId="21" xfId="45" applyNumberFormat="1" applyFont="1" applyBorder="1">
      <alignment vertical="center"/>
    </xf>
    <xf numFmtId="176" fontId="8" fillId="0" borderId="11" xfId="45" applyNumberFormat="1" applyFont="1" applyFill="1" applyBorder="1" applyAlignment="1">
      <alignment horizontal="right" vertical="center"/>
    </xf>
    <xf numFmtId="0" fontId="10" fillId="0" borderId="22" xfId="45" applyFont="1" applyBorder="1" applyAlignment="1">
      <alignment vertical="center" wrapText="1"/>
    </xf>
    <xf numFmtId="0" fontId="10" fillId="0" borderId="22" xfId="45" applyFont="1" applyBorder="1" applyAlignment="1">
      <alignment horizontal="center" vertical="center"/>
    </xf>
    <xf numFmtId="176" fontId="8" fillId="0" borderId="22" xfId="45" applyNumberFormat="1" applyFont="1" applyBorder="1" applyAlignment="1">
      <alignment horizontal="right" vertical="center"/>
    </xf>
    <xf numFmtId="176" fontId="8" fillId="0" borderId="22" xfId="45" applyNumberFormat="1" applyFont="1" applyBorder="1">
      <alignment vertical="center"/>
    </xf>
    <xf numFmtId="0" fontId="8" fillId="0" borderId="22" xfId="45" applyFont="1" applyBorder="1">
      <alignment vertical="center"/>
    </xf>
    <xf numFmtId="176" fontId="8" fillId="0" borderId="23" xfId="45" applyNumberFormat="1" applyFont="1" applyBorder="1" applyAlignment="1">
      <alignment vertical="center"/>
    </xf>
    <xf numFmtId="176" fontId="8" fillId="0" borderId="23" xfId="45" applyNumberFormat="1" applyFont="1" applyFill="1" applyBorder="1" applyAlignment="1">
      <alignment vertical="center"/>
    </xf>
    <xf numFmtId="0" fontId="10" fillId="0" borderId="23" xfId="45" applyFont="1" applyBorder="1">
      <alignment vertical="center"/>
    </xf>
    <xf numFmtId="0" fontId="29" fillId="0" borderId="0" xfId="45" applyFont="1" applyFill="1">
      <alignment vertical="center"/>
    </xf>
    <xf numFmtId="0" fontId="38" fillId="0" borderId="11" xfId="45" applyFont="1" applyBorder="1">
      <alignment vertical="center"/>
    </xf>
    <xf numFmtId="0" fontId="38" fillId="0" borderId="11" xfId="45" applyFont="1" applyFill="1" applyBorder="1">
      <alignment vertical="center"/>
    </xf>
    <xf numFmtId="176" fontId="38" fillId="0" borderId="11" xfId="45" applyNumberFormat="1" applyFont="1" applyBorder="1">
      <alignment vertical="center"/>
    </xf>
    <xf numFmtId="0" fontId="36" fillId="0" borderId="0" xfId="47" applyFont="1" applyFill="1">
      <alignment vertical="center"/>
    </xf>
    <xf numFmtId="0" fontId="39" fillId="0" borderId="11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distributed" vertical="center" wrapText="1"/>
    </xf>
    <xf numFmtId="0" fontId="39" fillId="0" borderId="0" xfId="47" applyFont="1" applyFill="1">
      <alignment vertical="center"/>
    </xf>
    <xf numFmtId="0" fontId="39" fillId="0" borderId="19" xfId="0" applyFont="1" applyFill="1" applyBorder="1" applyAlignment="1">
      <alignment horizontal="center" vertical="center"/>
    </xf>
    <xf numFmtId="38" fontId="38" fillId="0" borderId="0" xfId="33" applyFont="1" applyFill="1" applyBorder="1" applyAlignment="1">
      <alignment horizontal="right" vertical="center"/>
    </xf>
    <xf numFmtId="0" fontId="36" fillId="0" borderId="0" xfId="0" applyFont="1" applyFill="1" applyBorder="1" applyAlignment="1">
      <alignment horizontal="center" vertical="center"/>
    </xf>
    <xf numFmtId="177" fontId="38" fillId="0" borderId="0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38" fontId="38" fillId="0" borderId="0" xfId="0" applyNumberFormat="1" applyFont="1" applyFill="1" applyBorder="1" applyAlignment="1">
      <alignment horizontal="right" vertical="center"/>
    </xf>
    <xf numFmtId="178" fontId="38" fillId="0" borderId="0" xfId="0" applyNumberFormat="1" applyFont="1" applyFill="1" applyBorder="1" applyAlignment="1">
      <alignment horizontal="right" vertical="center"/>
    </xf>
    <xf numFmtId="179" fontId="8" fillId="0" borderId="20" xfId="51" applyNumberFormat="1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39" fillId="0" borderId="12" xfId="0" applyFont="1" applyFill="1" applyBorder="1" applyAlignment="1">
      <alignment horizontal="center" vertical="center"/>
    </xf>
    <xf numFmtId="177" fontId="38" fillId="0" borderId="16" xfId="0" applyNumberFormat="1" applyFont="1" applyFill="1" applyBorder="1" applyAlignment="1">
      <alignment vertical="center"/>
    </xf>
    <xf numFmtId="0" fontId="36" fillId="0" borderId="16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right" vertical="center"/>
    </xf>
    <xf numFmtId="178" fontId="38" fillId="0" borderId="16" xfId="0" applyNumberFormat="1" applyFont="1" applyFill="1" applyBorder="1" applyAlignment="1">
      <alignment horizontal="right" vertical="center"/>
    </xf>
    <xf numFmtId="179" fontId="38" fillId="0" borderId="11" xfId="0" applyNumberFormat="1" applyFont="1" applyFill="1" applyBorder="1" applyAlignment="1">
      <alignment horizontal="right" vertical="center"/>
    </xf>
    <xf numFmtId="177" fontId="36" fillId="0" borderId="16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6" fontId="39" fillId="0" borderId="0" xfId="46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/>
    </xf>
    <xf numFmtId="177" fontId="40" fillId="0" borderId="0" xfId="0" applyNumberFormat="1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39" fillId="0" borderId="0" xfId="0" applyFont="1" applyFill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39" fillId="0" borderId="0" xfId="47" applyFont="1" applyFill="1" applyAlignment="1">
      <alignment vertical="center"/>
    </xf>
    <xf numFmtId="0" fontId="36" fillId="0" borderId="0" xfId="45" applyFont="1" applyAlignment="1">
      <alignment horizontal="center" vertical="center"/>
    </xf>
    <xf numFmtId="0" fontId="10" fillId="0" borderId="11" xfId="45" applyFont="1" applyBorder="1" applyAlignment="1">
      <alignment horizontal="center" vertical="center" wrapText="1"/>
    </xf>
    <xf numFmtId="0" fontId="10" fillId="0" borderId="11" xfId="45" applyFont="1" applyBorder="1" applyAlignment="1">
      <alignment horizontal="center" vertical="center"/>
    </xf>
    <xf numFmtId="0" fontId="9" fillId="0" borderId="11" xfId="45" applyFont="1" applyBorder="1" applyAlignment="1">
      <alignment horizontal="center" vertical="center" wrapText="1"/>
    </xf>
    <xf numFmtId="0" fontId="10" fillId="0" borderId="10" xfId="45" applyFont="1" applyFill="1" applyBorder="1" applyAlignment="1">
      <alignment horizontal="center" vertical="center" wrapText="1"/>
    </xf>
    <xf numFmtId="0" fontId="10" fillId="0" borderId="15" xfId="45" applyFont="1" applyFill="1" applyBorder="1" applyAlignment="1">
      <alignment horizontal="center" vertical="center"/>
    </xf>
    <xf numFmtId="0" fontId="10" fillId="0" borderId="14" xfId="45" applyFont="1" applyBorder="1" applyAlignment="1">
      <alignment horizontal="center" vertical="center" wrapText="1"/>
    </xf>
    <xf numFmtId="0" fontId="10" fillId="0" borderId="17" xfId="45" applyFont="1" applyBorder="1" applyAlignment="1">
      <alignment horizontal="center" vertical="center" wrapText="1"/>
    </xf>
    <xf numFmtId="0" fontId="10" fillId="0" borderId="18" xfId="45" applyFont="1" applyBorder="1" applyAlignment="1">
      <alignment horizontal="center" vertical="center" wrapText="1"/>
    </xf>
    <xf numFmtId="0" fontId="36" fillId="0" borderId="11" xfId="45" applyFont="1" applyBorder="1" applyAlignment="1">
      <alignment horizontal="center" vertical="center"/>
    </xf>
    <xf numFmtId="0" fontId="10" fillId="0" borderId="24" xfId="45" applyFont="1" applyBorder="1" applyAlignment="1">
      <alignment horizontal="center" vertical="center"/>
    </xf>
    <xf numFmtId="0" fontId="10" fillId="0" borderId="25" xfId="45" applyFont="1" applyBorder="1" applyAlignment="1">
      <alignment horizontal="center" vertical="center"/>
    </xf>
    <xf numFmtId="0" fontId="10" fillId="0" borderId="26" xfId="45" applyFont="1" applyBorder="1" applyAlignment="1">
      <alignment horizontal="center" vertical="center"/>
    </xf>
    <xf numFmtId="179" fontId="36" fillId="0" borderId="16" xfId="0" applyNumberFormat="1" applyFont="1" applyFill="1" applyBorder="1" applyAlignment="1">
      <alignment horizontal="center" vertical="center"/>
    </xf>
    <xf numFmtId="38" fontId="38" fillId="0" borderId="10" xfId="33" applyFont="1" applyFill="1" applyBorder="1" applyAlignment="1">
      <alignment horizontal="right" vertical="center" wrapText="1"/>
    </xf>
    <xf numFmtId="38" fontId="38" fillId="0" borderId="13" xfId="33" applyFont="1" applyFill="1" applyBorder="1" applyAlignment="1">
      <alignment horizontal="right" vertical="center" wrapText="1"/>
    </xf>
    <xf numFmtId="38" fontId="38" fillId="0" borderId="15" xfId="33" applyFont="1" applyFill="1" applyBorder="1" applyAlignment="1">
      <alignment horizontal="right" vertical="center" wrapText="1"/>
    </xf>
    <xf numFmtId="0" fontId="36" fillId="0" borderId="0" xfId="47" applyFont="1" applyFill="1" applyAlignment="1">
      <alignment horizontal="center" vertical="center"/>
    </xf>
    <xf numFmtId="0" fontId="39" fillId="0" borderId="11" xfId="0" applyFont="1" applyFill="1" applyBorder="1" applyAlignment="1">
      <alignment horizontal="center" vertical="center" wrapText="1"/>
    </xf>
    <xf numFmtId="0" fontId="39" fillId="0" borderId="10" xfId="48" applyFont="1" applyFill="1" applyBorder="1" applyAlignment="1">
      <alignment horizontal="center" vertical="center"/>
    </xf>
    <xf numFmtId="0" fontId="39" fillId="0" borderId="13" xfId="48" applyFont="1" applyFill="1" applyBorder="1" applyAlignment="1">
      <alignment horizontal="center" vertical="center"/>
    </xf>
    <xf numFmtId="0" fontId="39" fillId="0" borderId="15" xfId="48" applyFont="1" applyFill="1" applyBorder="1" applyAlignment="1">
      <alignment horizontal="center" vertical="center"/>
    </xf>
    <xf numFmtId="38" fontId="38" fillId="0" borderId="10" xfId="33" applyFont="1" applyFill="1" applyBorder="1" applyAlignment="1">
      <alignment horizontal="right" vertical="center"/>
    </xf>
    <xf numFmtId="38" fontId="38" fillId="0" borderId="13" xfId="33" applyFont="1" applyFill="1" applyBorder="1" applyAlignment="1">
      <alignment horizontal="right" vertical="center"/>
    </xf>
    <xf numFmtId="38" fontId="38" fillId="0" borderId="15" xfId="33" applyFont="1" applyFill="1" applyBorder="1" applyAlignment="1">
      <alignment horizontal="right"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/>
    </xf>
    <xf numFmtId="0" fontId="39" fillId="0" borderId="10" xfId="48" applyFont="1" applyFill="1" applyBorder="1" applyAlignment="1">
      <alignment horizontal="center" vertical="center" wrapText="1"/>
    </xf>
    <xf numFmtId="0" fontId="39" fillId="0" borderId="13" xfId="48" applyFont="1" applyFill="1" applyBorder="1" applyAlignment="1">
      <alignment horizontal="center" vertical="center" wrapTex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2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/>
    <cellStyle name="桁区切り 2 2" xfId="5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6" builtinId="7"/>
    <cellStyle name="通貨 2" xfId="58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3 2" xfId="51"/>
    <cellStyle name="標準 4" xfId="45"/>
    <cellStyle name="標準 4 2" xfId="47"/>
    <cellStyle name="標準 4 2 2" xfId="59"/>
    <cellStyle name="標準 4 3" xfId="57"/>
    <cellStyle name="標準 5" xfId="49"/>
    <cellStyle name="標準 5 2" xfId="54"/>
    <cellStyle name="標準 6" xfId="53"/>
    <cellStyle name="標準_15-1様式⑩社会保険料" xfId="48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30740;&#31350;&#25903;&#25588;&#37096;/00&#30740;&#31350;&#25903;&#25588;&#37096;/0%20&#22996;&#35351;&#35201;&#38936;&#65288;&#25991;&#31185;&#30465;&#12539;JAEA&#65289;/03%20CLADS&#22996;&#35351;&#35201;&#38936;/&#9733;2023%20&#25913;&#27491;/3%20&#12304;2023&#29256;&#12305;CLADS&#33521;&#30693;&#12539;&#22996;&#35351;&#30740;&#31350;&#23455;&#26045;&#35201;&#38936;_&#27096;&#24335;&#38598;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 確認書 "/>
      <sheetName val="様式2 積算書"/>
      <sheetName val="様式3 委託研究経費支出内訳"/>
      <sheetName val="内訳書 (再委託用)"/>
      <sheetName val="様式4-1 従事者リスト"/>
      <sheetName val="様式4-2 協力者リスト"/>
      <sheetName val="様式6 年間理論総労働時間計算書"/>
      <sheetName val="様式7 人件費積算書_給与等"/>
      <sheetName val="様式8 人件費積算書_社保料等"/>
      <sheetName val="様式10 支払計画書"/>
      <sheetName val="様式11 請求書"/>
      <sheetName val="様式12 完了届"/>
      <sheetName val="様式12 別紙"/>
      <sheetName val="様式13 経費計算書"/>
      <sheetName val="様式14 研究成果報告書の提出"/>
      <sheetName val="様式15 帳簿"/>
      <sheetName val="様式16 取得物品等状況報告書"/>
      <sheetName val="様式17 所有権移転届"/>
      <sheetName val="様式18 預り証"/>
      <sheetName val="様式19 無償貸付申請書"/>
      <sheetName val="様式19 別紙1 無償貸付"/>
      <sheetName val="様式19 別紙2 業務計画"/>
      <sheetName val="様式20 借受書"/>
      <sheetName val="様式21 亡失損傷"/>
      <sheetName val="様式22 保管場所変更"/>
      <sheetName val="様式22 別紙 保管場所変更"/>
      <sheetName val="様式23 返納"/>
      <sheetName val="様式23 別紙 返納明細"/>
      <sheetName val="様式24 年間所定労働時間計算書"/>
      <sheetName val="様式25 人件費実績明細書"/>
      <sheetName val="様式26 変更届"/>
      <sheetName val="様式27 成果利用"/>
      <sheetName val="様式28 遅延通知"/>
      <sheetName val="様式29 産業財産権出願通知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主任研究員</v>
          </cell>
          <cell r="S6">
            <v>1930000</v>
          </cell>
          <cell r="T6">
            <v>130000</v>
          </cell>
        </row>
        <row r="8">
          <cell r="B8" t="str">
            <v>研究員Ａ</v>
          </cell>
          <cell r="S8">
            <v>1600000</v>
          </cell>
          <cell r="T8">
            <v>49000</v>
          </cell>
        </row>
      </sheetData>
      <sheetData sheetId="8">
        <row r="16">
          <cell r="AA16">
            <v>492784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view="pageBreakPreview" zoomScaleNormal="100" zoomScaleSheetLayoutView="100" workbookViewId="0">
      <selection activeCell="S13" sqref="S13"/>
    </sheetView>
  </sheetViews>
  <sheetFormatPr defaultColWidth="9" defaultRowHeight="18" customHeight="1"/>
  <cols>
    <col min="1" max="1" width="12.125" style="1" customWidth="1"/>
    <col min="2" max="2" width="11.875" style="1" customWidth="1"/>
    <col min="3" max="3" width="9" style="1"/>
    <col min="4" max="4" width="11.375" style="1" customWidth="1"/>
    <col min="5" max="5" width="9.125" style="1" bestFit="1" customWidth="1"/>
    <col min="6" max="17" width="5" style="1" customWidth="1"/>
    <col min="18" max="18" width="6.5" style="1" customWidth="1"/>
    <col min="19" max="19" width="10.625" style="1" customWidth="1"/>
    <col min="20" max="20" width="7.75" style="1" customWidth="1"/>
    <col min="21" max="22" width="8.125" style="1" customWidth="1"/>
    <col min="23" max="24" width="10.625" style="1" customWidth="1"/>
    <col min="25" max="25" width="6.375" style="1" customWidth="1"/>
    <col min="26" max="16384" width="9" style="1"/>
  </cols>
  <sheetData>
    <row r="1" spans="1:25" s="7" customFormat="1" ht="27" customHeight="1">
      <c r="A1" s="68" t="s">
        <v>41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s="7" customFormat="1" ht="27" customHeight="1">
      <c r="A2" s="8"/>
      <c r="X2" s="9"/>
    </row>
    <row r="3" spans="1:25" s="7" customFormat="1" ht="27" customHeight="1">
      <c r="A3" s="69" t="s">
        <v>16</v>
      </c>
      <c r="B3" s="69" t="s">
        <v>17</v>
      </c>
      <c r="C3" s="70" t="s">
        <v>18</v>
      </c>
      <c r="D3" s="71" t="s">
        <v>39</v>
      </c>
      <c r="E3" s="69" t="s">
        <v>19</v>
      </c>
      <c r="F3" s="74" t="s">
        <v>38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69" t="s">
        <v>20</v>
      </c>
      <c r="T3" s="70" t="s">
        <v>21</v>
      </c>
      <c r="U3" s="69" t="s">
        <v>22</v>
      </c>
      <c r="V3" s="69" t="s">
        <v>23</v>
      </c>
      <c r="W3" s="70" t="s">
        <v>24</v>
      </c>
      <c r="X3" s="72" t="s">
        <v>40</v>
      </c>
      <c r="Y3" s="70" t="s">
        <v>25</v>
      </c>
    </row>
    <row r="4" spans="1:25" s="7" customFormat="1" ht="27" customHeight="1">
      <c r="A4" s="69"/>
      <c r="B4" s="69"/>
      <c r="C4" s="70"/>
      <c r="D4" s="71"/>
      <c r="E4" s="70"/>
      <c r="F4" s="10" t="s">
        <v>26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4</v>
      </c>
      <c r="M4" s="10" t="s">
        <v>5</v>
      </c>
      <c r="N4" s="10" t="s">
        <v>6</v>
      </c>
      <c r="O4" s="10" t="s">
        <v>7</v>
      </c>
      <c r="P4" s="10" t="s">
        <v>8</v>
      </c>
      <c r="Q4" s="10" t="s">
        <v>14</v>
      </c>
      <c r="R4" s="11" t="s">
        <v>59</v>
      </c>
      <c r="S4" s="70"/>
      <c r="T4" s="70"/>
      <c r="U4" s="69"/>
      <c r="V4" s="69"/>
      <c r="W4" s="70"/>
      <c r="X4" s="73"/>
      <c r="Y4" s="70"/>
    </row>
    <row r="5" spans="1:25" s="7" customFormat="1" ht="27" customHeight="1">
      <c r="A5" s="12" t="s">
        <v>27</v>
      </c>
      <c r="B5" s="11"/>
      <c r="C5" s="10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  <c r="T5" s="13"/>
      <c r="U5" s="13"/>
      <c r="V5" s="13"/>
      <c r="W5" s="15"/>
      <c r="X5" s="16"/>
      <c r="Y5" s="10"/>
    </row>
    <row r="6" spans="1:25" s="7" customFormat="1" ht="27" customHeight="1">
      <c r="A6" s="12"/>
      <c r="B6" s="12" t="s">
        <v>28</v>
      </c>
      <c r="C6" s="10" t="s">
        <v>29</v>
      </c>
      <c r="D6" s="17">
        <v>386000</v>
      </c>
      <c r="E6" s="17">
        <v>26000</v>
      </c>
      <c r="F6" s="18">
        <v>0</v>
      </c>
      <c r="G6" s="18">
        <v>0</v>
      </c>
      <c r="H6" s="18">
        <v>0</v>
      </c>
      <c r="I6" s="18">
        <v>0</v>
      </c>
      <c r="J6" s="19">
        <v>1</v>
      </c>
      <c r="K6" s="19">
        <v>1</v>
      </c>
      <c r="L6" s="18">
        <v>1</v>
      </c>
      <c r="M6" s="18">
        <v>1</v>
      </c>
      <c r="N6" s="18">
        <v>1</v>
      </c>
      <c r="O6" s="18">
        <v>0</v>
      </c>
      <c r="P6" s="18">
        <v>0</v>
      </c>
      <c r="Q6" s="18">
        <v>0</v>
      </c>
      <c r="R6" s="19">
        <f>SUM(F6:Q6)</f>
        <v>5</v>
      </c>
      <c r="S6" s="19">
        <f>D6*R6</f>
        <v>1930000</v>
      </c>
      <c r="T6" s="19">
        <f>E6*R6</f>
        <v>130000</v>
      </c>
      <c r="U6" s="19">
        <v>106250</v>
      </c>
      <c r="V6" s="18">
        <v>0</v>
      </c>
      <c r="W6" s="17">
        <f>SUM(S6:V6)</f>
        <v>2166250</v>
      </c>
      <c r="X6" s="20">
        <f>W6-T6</f>
        <v>2036250</v>
      </c>
      <c r="Y6" s="21"/>
    </row>
    <row r="7" spans="1:25" s="7" customFormat="1" ht="27" customHeight="1">
      <c r="A7" s="12"/>
      <c r="B7" s="12" t="s">
        <v>30</v>
      </c>
      <c r="C7" s="10"/>
      <c r="D7" s="22"/>
      <c r="E7" s="23"/>
      <c r="F7" s="18"/>
      <c r="G7" s="18"/>
      <c r="H7" s="18"/>
      <c r="I7" s="18"/>
      <c r="J7" s="19"/>
      <c r="K7" s="19"/>
      <c r="L7" s="19"/>
      <c r="M7" s="19"/>
      <c r="N7" s="19"/>
      <c r="O7" s="19"/>
      <c r="P7" s="19"/>
      <c r="Q7" s="19"/>
      <c r="R7" s="19"/>
      <c r="S7" s="19"/>
      <c r="T7" s="24"/>
      <c r="U7" s="24"/>
      <c r="V7" s="25"/>
      <c r="W7" s="17"/>
      <c r="X7" s="20"/>
      <c r="Y7" s="21"/>
    </row>
    <row r="8" spans="1:25" s="7" customFormat="1" ht="27" customHeight="1">
      <c r="A8" s="12"/>
      <c r="B8" s="12" t="s">
        <v>31</v>
      </c>
      <c r="C8" s="10" t="s">
        <v>32</v>
      </c>
      <c r="D8" s="19">
        <v>16000</v>
      </c>
      <c r="E8" s="19">
        <v>9800</v>
      </c>
      <c r="F8" s="18">
        <v>0</v>
      </c>
      <c r="G8" s="18">
        <v>0</v>
      </c>
      <c r="H8" s="18">
        <v>0</v>
      </c>
      <c r="I8" s="18">
        <v>0</v>
      </c>
      <c r="J8" s="18">
        <v>20</v>
      </c>
      <c r="K8" s="18">
        <v>20</v>
      </c>
      <c r="L8" s="18">
        <v>20</v>
      </c>
      <c r="M8" s="18">
        <v>20</v>
      </c>
      <c r="N8" s="18">
        <v>20</v>
      </c>
      <c r="O8" s="18">
        <v>0</v>
      </c>
      <c r="P8" s="18">
        <v>0</v>
      </c>
      <c r="Q8" s="18">
        <v>0</v>
      </c>
      <c r="R8" s="19">
        <f>SUM(F8:Q8)</f>
        <v>100</v>
      </c>
      <c r="S8" s="19">
        <f>D8*R8</f>
        <v>1600000</v>
      </c>
      <c r="T8" s="19">
        <f>E8*R8/20</f>
        <v>49000</v>
      </c>
      <c r="U8" s="19">
        <v>85333</v>
      </c>
      <c r="V8" s="18">
        <v>0</v>
      </c>
      <c r="W8" s="17">
        <f>SUM(S8:V8)</f>
        <v>1734333</v>
      </c>
      <c r="X8" s="20">
        <f t="shared" ref="X8:X9" si="0">W8-T8</f>
        <v>1685333</v>
      </c>
      <c r="Y8" s="21"/>
    </row>
    <row r="9" spans="1:25" s="7" customFormat="1" ht="27" customHeight="1">
      <c r="A9" s="12"/>
      <c r="B9" s="12" t="s">
        <v>42</v>
      </c>
      <c r="C9" s="10" t="s">
        <v>33</v>
      </c>
      <c r="D9" s="19">
        <v>1850</v>
      </c>
      <c r="E9" s="19">
        <v>320</v>
      </c>
      <c r="F9" s="18">
        <v>120</v>
      </c>
      <c r="G9" s="18">
        <v>120</v>
      </c>
      <c r="H9" s="18">
        <v>120</v>
      </c>
      <c r="I9" s="18">
        <v>120</v>
      </c>
      <c r="J9" s="18">
        <v>120</v>
      </c>
      <c r="K9" s="18">
        <v>120</v>
      </c>
      <c r="L9" s="18">
        <v>120</v>
      </c>
      <c r="M9" s="18">
        <v>120</v>
      </c>
      <c r="N9" s="18">
        <v>120</v>
      </c>
      <c r="O9" s="18">
        <v>120</v>
      </c>
      <c r="P9" s="18">
        <v>120</v>
      </c>
      <c r="Q9" s="18">
        <v>120</v>
      </c>
      <c r="R9" s="19">
        <f>SUM(F9:Q9)</f>
        <v>1440</v>
      </c>
      <c r="S9" s="19">
        <f>D9*R9</f>
        <v>2664000</v>
      </c>
      <c r="T9" s="19">
        <f>E9*R9/6</f>
        <v>76800</v>
      </c>
      <c r="U9" s="19">
        <v>0</v>
      </c>
      <c r="V9" s="18">
        <v>0</v>
      </c>
      <c r="W9" s="17">
        <f>SUM(S9:V9)</f>
        <v>2740800</v>
      </c>
      <c r="X9" s="20">
        <f t="shared" si="0"/>
        <v>2664000</v>
      </c>
      <c r="Y9" s="21"/>
    </row>
    <row r="10" spans="1:25" s="7" customFormat="1" ht="27" customHeight="1">
      <c r="A10" s="12" t="s">
        <v>34</v>
      </c>
      <c r="B10" s="11"/>
      <c r="C10" s="10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19"/>
      <c r="T10" s="19"/>
      <c r="U10" s="19"/>
      <c r="V10" s="19"/>
      <c r="W10" s="19"/>
      <c r="X10" s="26"/>
      <c r="Y10" s="21"/>
    </row>
    <row r="11" spans="1:25" s="7" customFormat="1" ht="27" customHeight="1">
      <c r="A11" s="12"/>
      <c r="B11" s="12" t="s">
        <v>35</v>
      </c>
      <c r="C11" s="10" t="s">
        <v>33</v>
      </c>
      <c r="D11" s="19">
        <v>1200</v>
      </c>
      <c r="E11" s="19">
        <v>16000</v>
      </c>
      <c r="F11" s="18">
        <v>120</v>
      </c>
      <c r="G11" s="18">
        <v>120</v>
      </c>
      <c r="H11" s="18">
        <v>120</v>
      </c>
      <c r="I11" s="18">
        <v>120</v>
      </c>
      <c r="J11" s="18">
        <v>120</v>
      </c>
      <c r="K11" s="18">
        <v>120</v>
      </c>
      <c r="L11" s="18">
        <v>120</v>
      </c>
      <c r="M11" s="18">
        <v>120</v>
      </c>
      <c r="N11" s="18">
        <v>120</v>
      </c>
      <c r="O11" s="18">
        <v>120</v>
      </c>
      <c r="P11" s="18">
        <v>120</v>
      </c>
      <c r="Q11" s="18">
        <v>120</v>
      </c>
      <c r="R11" s="19">
        <f>SUM(F11:Q11)</f>
        <v>1440</v>
      </c>
      <c r="S11" s="19">
        <f>D11*R11</f>
        <v>1728000</v>
      </c>
      <c r="T11" s="19">
        <f>E11*R11/120</f>
        <v>192000</v>
      </c>
      <c r="U11" s="19">
        <v>0</v>
      </c>
      <c r="V11" s="18">
        <v>0</v>
      </c>
      <c r="W11" s="17">
        <f t="shared" ref="W11:W12" si="1">SUM(S11:V11)</f>
        <v>1920000</v>
      </c>
      <c r="X11" s="20">
        <f t="shared" ref="X11:X12" si="2">W11-T11</f>
        <v>1728000</v>
      </c>
      <c r="Y11" s="21"/>
    </row>
    <row r="12" spans="1:25" s="7" customFormat="1" ht="27" customHeight="1" thickBot="1">
      <c r="A12" s="27"/>
      <c r="B12" s="27" t="s">
        <v>35</v>
      </c>
      <c r="C12" s="28" t="s">
        <v>33</v>
      </c>
      <c r="D12" s="29">
        <v>1150</v>
      </c>
      <c r="E12" s="29">
        <v>490</v>
      </c>
      <c r="F12" s="30">
        <v>60</v>
      </c>
      <c r="G12" s="30">
        <v>60</v>
      </c>
      <c r="H12" s="30">
        <v>60</v>
      </c>
      <c r="I12" s="30">
        <v>60</v>
      </c>
      <c r="J12" s="30">
        <v>60</v>
      </c>
      <c r="K12" s="30">
        <v>60</v>
      </c>
      <c r="L12" s="30">
        <v>60</v>
      </c>
      <c r="M12" s="30">
        <v>60</v>
      </c>
      <c r="N12" s="30">
        <v>60</v>
      </c>
      <c r="O12" s="30">
        <v>60</v>
      </c>
      <c r="P12" s="30">
        <v>60</v>
      </c>
      <c r="Q12" s="30">
        <v>60</v>
      </c>
      <c r="R12" s="19">
        <f>SUM(F12:Q12)</f>
        <v>720</v>
      </c>
      <c r="S12" s="19">
        <f>D12*R12</f>
        <v>828000</v>
      </c>
      <c r="T12" s="19">
        <f>E12*R12/6</f>
        <v>58800</v>
      </c>
      <c r="U12" s="19">
        <v>0</v>
      </c>
      <c r="V12" s="18">
        <v>0</v>
      </c>
      <c r="W12" s="17">
        <f t="shared" si="1"/>
        <v>886800</v>
      </c>
      <c r="X12" s="20">
        <f t="shared" si="2"/>
        <v>828000</v>
      </c>
      <c r="Y12" s="31"/>
    </row>
    <row r="13" spans="1:25" s="7" customFormat="1" ht="27" customHeight="1" thickTop="1">
      <c r="A13" s="78" t="s">
        <v>36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/>
      <c r="S13" s="32">
        <f>SUM(S5:S12)</f>
        <v>8750000</v>
      </c>
      <c r="T13" s="32">
        <f t="shared" ref="T13:X13" si="3">SUM(T5:T12)</f>
        <v>506600</v>
      </c>
      <c r="U13" s="32">
        <f t="shared" si="3"/>
        <v>191583</v>
      </c>
      <c r="V13" s="32">
        <f t="shared" si="3"/>
        <v>0</v>
      </c>
      <c r="W13" s="32">
        <f t="shared" si="3"/>
        <v>9448183</v>
      </c>
      <c r="X13" s="33">
        <f t="shared" si="3"/>
        <v>8941583</v>
      </c>
      <c r="Y13" s="34"/>
    </row>
    <row r="14" spans="1:25" ht="12" customHeight="1">
      <c r="A14" s="2"/>
      <c r="X14" s="35"/>
    </row>
    <row r="15" spans="1:25" s="7" customFormat="1" ht="27" customHeight="1">
      <c r="U15" s="77" t="s">
        <v>60</v>
      </c>
      <c r="V15" s="77"/>
      <c r="W15" s="36">
        <f>'[1]様式8 人件費積算書_社保料等'!AA16</f>
        <v>492784</v>
      </c>
      <c r="X15" s="37">
        <f>W15</f>
        <v>492784</v>
      </c>
    </row>
    <row r="16" spans="1:25" s="7" customFormat="1" ht="27" customHeight="1">
      <c r="U16" s="77" t="s">
        <v>2</v>
      </c>
      <c r="V16" s="77"/>
      <c r="W16" s="38">
        <f>W13+W15</f>
        <v>9940967</v>
      </c>
      <c r="X16" s="38">
        <f>X13+X15</f>
        <v>9434367</v>
      </c>
    </row>
    <row r="17" spans="24:24" ht="18" customHeight="1">
      <c r="X17" s="35"/>
    </row>
    <row r="18" spans="24:24" ht="18" customHeight="1">
      <c r="X18" s="35"/>
    </row>
    <row r="19" spans="24:24" ht="18" customHeight="1">
      <c r="X19" s="35"/>
    </row>
    <row r="20" spans="24:24" ht="18" customHeight="1">
      <c r="X20" s="35"/>
    </row>
    <row r="21" spans="24:24" ht="18" customHeight="1">
      <c r="X21" s="35"/>
    </row>
    <row r="22" spans="24:24" ht="18" customHeight="1">
      <c r="X22" s="35"/>
    </row>
    <row r="23" spans="24:24" ht="18" customHeight="1">
      <c r="X23" s="35"/>
    </row>
    <row r="24" spans="24:24" ht="18" customHeight="1">
      <c r="X24" s="35"/>
    </row>
  </sheetData>
  <mergeCells count="17">
    <mergeCell ref="U15:V15"/>
    <mergeCell ref="U16:V16"/>
    <mergeCell ref="A13:R13"/>
    <mergeCell ref="A1:Y1"/>
    <mergeCell ref="A3:A4"/>
    <mergeCell ref="B3:B4"/>
    <mergeCell ref="C3:C4"/>
    <mergeCell ref="D3:D4"/>
    <mergeCell ref="E3:E4"/>
    <mergeCell ref="S3:S4"/>
    <mergeCell ref="T3:T4"/>
    <mergeCell ref="U3:U4"/>
    <mergeCell ref="V3:V4"/>
    <mergeCell ref="W3:W4"/>
    <mergeCell ref="Y3:Y4"/>
    <mergeCell ref="X3:X4"/>
    <mergeCell ref="F3:R3"/>
  </mergeCells>
  <phoneticPr fontId="5"/>
  <printOptions horizontalCentered="1"/>
  <pageMargins left="0.39370078740157483" right="0.19685039370078741" top="0.78740157480314965" bottom="0.39370078740157483" header="0.15748031496062992" footer="0.15748031496062992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view="pageBreakPreview" zoomScaleNormal="100" zoomScaleSheetLayoutView="100" workbookViewId="0">
      <selection activeCell="G16" sqref="G16"/>
    </sheetView>
  </sheetViews>
  <sheetFormatPr defaultColWidth="9" defaultRowHeight="18" customHeight="1"/>
  <cols>
    <col min="1" max="1" width="10.625" style="3" customWidth="1"/>
    <col min="2" max="2" width="8.625" style="3" customWidth="1"/>
    <col min="3" max="3" width="8.125" style="3" customWidth="1"/>
    <col min="4" max="6" width="8.625" style="3" customWidth="1"/>
    <col min="7" max="7" width="8.875" style="3" customWidth="1"/>
    <col min="8" max="8" width="6" style="3" customWidth="1"/>
    <col min="9" max="9" width="8.25" style="3" customWidth="1"/>
    <col min="10" max="10" width="4.125" style="3" customWidth="1"/>
    <col min="11" max="11" width="7.5" style="3" customWidth="1"/>
    <col min="12" max="12" width="4" style="3" customWidth="1"/>
    <col min="13" max="13" width="6" style="3" customWidth="1"/>
    <col min="14" max="14" width="3.625" style="3" customWidth="1"/>
    <col min="15" max="16" width="3.125" style="3" customWidth="1"/>
    <col min="17" max="17" width="4.125" style="3" customWidth="1"/>
    <col min="18" max="18" width="9.25" style="3" customWidth="1"/>
    <col min="19" max="19" width="4.125" style="3" customWidth="1"/>
    <col min="20" max="20" width="7.25" style="3" customWidth="1"/>
    <col min="21" max="21" width="4.125" style="3" customWidth="1"/>
    <col min="22" max="22" width="6.375" style="3" customWidth="1"/>
    <col min="23" max="23" width="3.625" style="3" customWidth="1"/>
    <col min="24" max="24" width="3.125" style="3" customWidth="1"/>
    <col min="25" max="26" width="4.125" style="3" customWidth="1"/>
    <col min="27" max="27" width="10.625" style="3" customWidth="1"/>
    <col min="28" max="16384" width="9" style="3"/>
  </cols>
  <sheetData>
    <row r="1" spans="1:30" s="39" customFormat="1" ht="21" customHeight="1">
      <c r="A1" s="85" t="s">
        <v>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0" s="39" customFormat="1" ht="21" customHeight="1"/>
    <row r="3" spans="1:30" s="42" customFormat="1" ht="59.25" customHeight="1">
      <c r="A3" s="40" t="s">
        <v>43</v>
      </c>
      <c r="B3" s="40" t="s">
        <v>0</v>
      </c>
      <c r="C3" s="40" t="s">
        <v>61</v>
      </c>
      <c r="D3" s="40" t="s">
        <v>44</v>
      </c>
      <c r="E3" s="40" t="s">
        <v>45</v>
      </c>
      <c r="F3" s="40" t="s">
        <v>46</v>
      </c>
      <c r="G3" s="40" t="s">
        <v>58</v>
      </c>
      <c r="H3" s="86" t="s">
        <v>47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41"/>
      <c r="AC3" s="41"/>
      <c r="AD3" s="41"/>
    </row>
    <row r="4" spans="1:30" s="39" customFormat="1" ht="21" customHeight="1">
      <c r="A4" s="87" t="str">
        <f>'[1]様式7 人件費積算書_給与等'!B6</f>
        <v>主任研究員</v>
      </c>
      <c r="B4" s="90">
        <f>INT('[1]様式7 人件費積算書_給与等'!S6/5)</f>
        <v>386000</v>
      </c>
      <c r="C4" s="82">
        <v>0</v>
      </c>
      <c r="D4" s="82">
        <f>INT('[1]様式7 人件費積算書_給与等'!T6/5)</f>
        <v>26000</v>
      </c>
      <c r="E4" s="82">
        <f>SUM(B4:D9)</f>
        <v>412000</v>
      </c>
      <c r="F4" s="82">
        <v>410000</v>
      </c>
      <c r="G4" s="82">
        <f>'様式7 給与等'!U6</f>
        <v>106250</v>
      </c>
      <c r="H4" s="43" t="s">
        <v>48</v>
      </c>
      <c r="I4" s="44">
        <f>F4</f>
        <v>410000</v>
      </c>
      <c r="J4" s="45" t="s">
        <v>49</v>
      </c>
      <c r="K4" s="46">
        <v>41</v>
      </c>
      <c r="L4" s="45" t="s">
        <v>50</v>
      </c>
      <c r="M4" s="45">
        <v>1000</v>
      </c>
      <c r="N4" s="45" t="s">
        <v>49</v>
      </c>
      <c r="O4" s="45">
        <v>5</v>
      </c>
      <c r="P4" s="47" t="s">
        <v>51</v>
      </c>
      <c r="Q4" s="45" t="s">
        <v>52</v>
      </c>
      <c r="R4" s="48">
        <v>106000</v>
      </c>
      <c r="S4" s="45" t="s">
        <v>15</v>
      </c>
      <c r="T4" s="49">
        <v>41</v>
      </c>
      <c r="U4" s="45" t="s">
        <v>50</v>
      </c>
      <c r="V4" s="45">
        <v>1000</v>
      </c>
      <c r="W4" s="45" t="s">
        <v>49</v>
      </c>
      <c r="X4" s="45">
        <v>1</v>
      </c>
      <c r="Y4" s="47" t="s">
        <v>51</v>
      </c>
      <c r="Z4" s="45" t="s">
        <v>53</v>
      </c>
      <c r="AA4" s="50">
        <f>INT(I4*K4/M4)*O4+INT(R4*T4/V4)*X4</f>
        <v>88396</v>
      </c>
      <c r="AB4" s="51"/>
      <c r="AC4" s="51"/>
      <c r="AD4" s="51"/>
    </row>
    <row r="5" spans="1:30" s="39" customFormat="1" ht="21" customHeight="1">
      <c r="A5" s="88"/>
      <c r="B5" s="91"/>
      <c r="C5" s="83"/>
      <c r="D5" s="83"/>
      <c r="E5" s="83"/>
      <c r="F5" s="83"/>
      <c r="G5" s="83"/>
      <c r="H5" s="43" t="s">
        <v>54</v>
      </c>
      <c r="I5" s="44">
        <f>I4</f>
        <v>410000</v>
      </c>
      <c r="J5" s="45" t="s">
        <v>49</v>
      </c>
      <c r="K5" s="46">
        <v>71.44</v>
      </c>
      <c r="L5" s="45" t="s">
        <v>50</v>
      </c>
      <c r="M5" s="45">
        <v>1000</v>
      </c>
      <c r="N5" s="45" t="s">
        <v>49</v>
      </c>
      <c r="O5" s="45">
        <v>5</v>
      </c>
      <c r="P5" s="47" t="s">
        <v>51</v>
      </c>
      <c r="Q5" s="45" t="s">
        <v>52</v>
      </c>
      <c r="R5" s="48">
        <f>R4</f>
        <v>106000</v>
      </c>
      <c r="S5" s="45" t="s">
        <v>15</v>
      </c>
      <c r="T5" s="49">
        <v>71.44</v>
      </c>
      <c r="U5" s="45" t="s">
        <v>50</v>
      </c>
      <c r="V5" s="45">
        <v>1000</v>
      </c>
      <c r="W5" s="45" t="s">
        <v>49</v>
      </c>
      <c r="X5" s="45">
        <v>1</v>
      </c>
      <c r="Y5" s="47" t="s">
        <v>51</v>
      </c>
      <c r="Z5" s="45" t="s">
        <v>53</v>
      </c>
      <c r="AA5" s="50">
        <f t="shared" ref="AA5:AA8" si="0">INT(I5*K5/M5)*O5+INT(R5*T5/V5)*X5</f>
        <v>154022</v>
      </c>
      <c r="AB5" s="51"/>
      <c r="AC5" s="51"/>
      <c r="AD5" s="51"/>
    </row>
    <row r="6" spans="1:30" s="39" customFormat="1" ht="21" customHeight="1">
      <c r="A6" s="88"/>
      <c r="B6" s="91"/>
      <c r="C6" s="83"/>
      <c r="D6" s="83"/>
      <c r="E6" s="83"/>
      <c r="F6" s="83"/>
      <c r="G6" s="83"/>
      <c r="H6" s="43" t="s">
        <v>55</v>
      </c>
      <c r="I6" s="44">
        <f>I4</f>
        <v>410000</v>
      </c>
      <c r="J6" s="45" t="s">
        <v>49</v>
      </c>
      <c r="K6" s="46">
        <v>0.9</v>
      </c>
      <c r="L6" s="45" t="s">
        <v>50</v>
      </c>
      <c r="M6" s="45">
        <v>1000</v>
      </c>
      <c r="N6" s="45" t="s">
        <v>49</v>
      </c>
      <c r="O6" s="45">
        <v>5</v>
      </c>
      <c r="P6" s="47" t="s">
        <v>51</v>
      </c>
      <c r="Q6" s="45" t="s">
        <v>52</v>
      </c>
      <c r="R6" s="48">
        <f>R4</f>
        <v>106000</v>
      </c>
      <c r="S6" s="45" t="s">
        <v>15</v>
      </c>
      <c r="T6" s="46">
        <v>0.9</v>
      </c>
      <c r="U6" s="45" t="s">
        <v>50</v>
      </c>
      <c r="V6" s="45">
        <v>1000</v>
      </c>
      <c r="W6" s="45" t="s">
        <v>49</v>
      </c>
      <c r="X6" s="45">
        <v>1</v>
      </c>
      <c r="Y6" s="47" t="s">
        <v>51</v>
      </c>
      <c r="Z6" s="45" t="s">
        <v>53</v>
      </c>
      <c r="AA6" s="50">
        <f t="shared" si="0"/>
        <v>1940</v>
      </c>
      <c r="AB6" s="51"/>
      <c r="AC6" s="51"/>
      <c r="AD6" s="51"/>
    </row>
    <row r="7" spans="1:30" s="39" customFormat="1" ht="21" customHeight="1">
      <c r="A7" s="88"/>
      <c r="B7" s="91"/>
      <c r="C7" s="83"/>
      <c r="D7" s="83"/>
      <c r="E7" s="83"/>
      <c r="F7" s="83"/>
      <c r="G7" s="83"/>
      <c r="H7" s="43" t="s">
        <v>56</v>
      </c>
      <c r="I7" s="44">
        <f>E4</f>
        <v>412000</v>
      </c>
      <c r="J7" s="45" t="s">
        <v>49</v>
      </c>
      <c r="K7" s="46">
        <v>11.5</v>
      </c>
      <c r="L7" s="45" t="s">
        <v>50</v>
      </c>
      <c r="M7" s="45">
        <v>1000</v>
      </c>
      <c r="N7" s="45" t="s">
        <v>49</v>
      </c>
      <c r="O7" s="45">
        <v>5</v>
      </c>
      <c r="P7" s="47" t="s">
        <v>51</v>
      </c>
      <c r="Q7" s="45" t="s">
        <v>52</v>
      </c>
      <c r="R7" s="48">
        <v>106250</v>
      </c>
      <c r="S7" s="45" t="s">
        <v>15</v>
      </c>
      <c r="T7" s="49">
        <v>11.5</v>
      </c>
      <c r="U7" s="45" t="s">
        <v>50</v>
      </c>
      <c r="V7" s="45">
        <v>1000</v>
      </c>
      <c r="W7" s="45" t="s">
        <v>49</v>
      </c>
      <c r="X7" s="45">
        <v>1</v>
      </c>
      <c r="Y7" s="47" t="s">
        <v>51</v>
      </c>
      <c r="Z7" s="45" t="s">
        <v>53</v>
      </c>
      <c r="AA7" s="50">
        <f t="shared" si="0"/>
        <v>24911</v>
      </c>
      <c r="AB7" s="51"/>
      <c r="AC7" s="51"/>
      <c r="AD7" s="51"/>
    </row>
    <row r="8" spans="1:30" s="39" customFormat="1" ht="21" customHeight="1">
      <c r="A8" s="88"/>
      <c r="B8" s="91"/>
      <c r="C8" s="83"/>
      <c r="D8" s="83"/>
      <c r="E8" s="83"/>
      <c r="F8" s="83"/>
      <c r="G8" s="83"/>
      <c r="H8" s="43" t="s">
        <v>62</v>
      </c>
      <c r="I8" s="44">
        <f>I7</f>
        <v>412000</v>
      </c>
      <c r="J8" s="45" t="s">
        <v>49</v>
      </c>
      <c r="K8" s="46">
        <v>3</v>
      </c>
      <c r="L8" s="45" t="s">
        <v>50</v>
      </c>
      <c r="M8" s="45">
        <v>1000</v>
      </c>
      <c r="N8" s="45" t="s">
        <v>49</v>
      </c>
      <c r="O8" s="45">
        <v>5</v>
      </c>
      <c r="P8" s="47" t="s">
        <v>51</v>
      </c>
      <c r="Q8" s="45" t="s">
        <v>52</v>
      </c>
      <c r="R8" s="48">
        <v>106250</v>
      </c>
      <c r="S8" s="45" t="s">
        <v>15</v>
      </c>
      <c r="T8" s="49">
        <v>11.5</v>
      </c>
      <c r="U8" s="45" t="s">
        <v>50</v>
      </c>
      <c r="V8" s="45">
        <v>1000</v>
      </c>
      <c r="W8" s="45" t="s">
        <v>49</v>
      </c>
      <c r="X8" s="45">
        <v>1</v>
      </c>
      <c r="Y8" s="47" t="s">
        <v>51</v>
      </c>
      <c r="Z8" s="45" t="s">
        <v>53</v>
      </c>
      <c r="AA8" s="50">
        <f t="shared" si="0"/>
        <v>7401</v>
      </c>
      <c r="AB8" s="51"/>
      <c r="AC8" s="51"/>
      <c r="AD8" s="51"/>
    </row>
    <row r="9" spans="1:30" s="39" customFormat="1" ht="21" customHeight="1">
      <c r="A9" s="89"/>
      <c r="B9" s="92"/>
      <c r="C9" s="84"/>
      <c r="D9" s="84"/>
      <c r="E9" s="84"/>
      <c r="F9" s="84"/>
      <c r="G9" s="84"/>
      <c r="H9" s="52" t="s">
        <v>3</v>
      </c>
      <c r="I9" s="81"/>
      <c r="J9" s="81"/>
      <c r="K9" s="53"/>
      <c r="L9" s="54"/>
      <c r="M9" s="54"/>
      <c r="N9" s="54"/>
      <c r="O9" s="54"/>
      <c r="P9" s="55"/>
      <c r="Q9" s="54"/>
      <c r="R9" s="56"/>
      <c r="S9" s="54"/>
      <c r="T9" s="57"/>
      <c r="U9" s="54"/>
      <c r="V9" s="54"/>
      <c r="W9" s="54"/>
      <c r="X9" s="54"/>
      <c r="Y9" s="55"/>
      <c r="Z9" s="54"/>
      <c r="AA9" s="58">
        <f>SUM(AA4:AA8)</f>
        <v>276670</v>
      </c>
      <c r="AB9" s="51"/>
      <c r="AC9" s="51"/>
      <c r="AD9" s="51"/>
    </row>
    <row r="10" spans="1:30" s="39" customFormat="1" ht="21" customHeight="1">
      <c r="A10" s="95" t="str">
        <f>'[1]様式7 人件費積算書_給与等'!B8</f>
        <v>研究員Ａ</v>
      </c>
      <c r="B10" s="90">
        <f>INT('[1]様式7 人件費積算書_給与等'!S8/5)</f>
        <v>320000</v>
      </c>
      <c r="C10" s="82">
        <v>0</v>
      </c>
      <c r="D10" s="82">
        <f>INT('[1]様式7 人件費積算書_給与等'!T8/5)</f>
        <v>9800</v>
      </c>
      <c r="E10" s="82">
        <f>SUM(B10:D15)</f>
        <v>329800</v>
      </c>
      <c r="F10" s="82">
        <v>320000</v>
      </c>
      <c r="G10" s="82">
        <f>'様式7 給与等'!U8</f>
        <v>85333</v>
      </c>
      <c r="H10" s="43" t="s">
        <v>48</v>
      </c>
      <c r="I10" s="44">
        <f>F10</f>
        <v>320000</v>
      </c>
      <c r="J10" s="45" t="s">
        <v>49</v>
      </c>
      <c r="K10" s="46">
        <v>41</v>
      </c>
      <c r="L10" s="45" t="s">
        <v>50</v>
      </c>
      <c r="M10" s="45">
        <v>1000</v>
      </c>
      <c r="N10" s="45" t="s">
        <v>49</v>
      </c>
      <c r="O10" s="45">
        <v>5</v>
      </c>
      <c r="P10" s="47" t="s">
        <v>51</v>
      </c>
      <c r="Q10" s="45" t="s">
        <v>52</v>
      </c>
      <c r="R10" s="48">
        <v>85000</v>
      </c>
      <c r="S10" s="45" t="s">
        <v>15</v>
      </c>
      <c r="T10" s="49">
        <v>41</v>
      </c>
      <c r="U10" s="45" t="s">
        <v>50</v>
      </c>
      <c r="V10" s="45">
        <v>1000</v>
      </c>
      <c r="W10" s="45" t="s">
        <v>49</v>
      </c>
      <c r="X10" s="45">
        <v>1</v>
      </c>
      <c r="Y10" s="47" t="s">
        <v>51</v>
      </c>
      <c r="Z10" s="45" t="s">
        <v>53</v>
      </c>
      <c r="AA10" s="50">
        <f t="shared" ref="AA10:AA14" si="1">INT(I10*K10/M10)*O10+INT(R10*T10/V10)*X10</f>
        <v>69085</v>
      </c>
      <c r="AB10" s="51"/>
      <c r="AC10" s="51"/>
      <c r="AD10" s="51"/>
    </row>
    <row r="11" spans="1:30" s="39" customFormat="1" ht="21" customHeight="1">
      <c r="A11" s="96"/>
      <c r="B11" s="91"/>
      <c r="C11" s="83"/>
      <c r="D11" s="83"/>
      <c r="E11" s="83"/>
      <c r="F11" s="83"/>
      <c r="G11" s="83"/>
      <c r="H11" s="43" t="s">
        <v>54</v>
      </c>
      <c r="I11" s="44">
        <f>I10</f>
        <v>320000</v>
      </c>
      <c r="J11" s="45" t="s">
        <v>49</v>
      </c>
      <c r="K11" s="46">
        <v>71.44</v>
      </c>
      <c r="L11" s="45" t="s">
        <v>50</v>
      </c>
      <c r="M11" s="45">
        <v>1000</v>
      </c>
      <c r="N11" s="45" t="s">
        <v>49</v>
      </c>
      <c r="O11" s="45">
        <v>5</v>
      </c>
      <c r="P11" s="47" t="s">
        <v>51</v>
      </c>
      <c r="Q11" s="45" t="s">
        <v>52</v>
      </c>
      <c r="R11" s="48">
        <f>R10</f>
        <v>85000</v>
      </c>
      <c r="S11" s="45" t="s">
        <v>15</v>
      </c>
      <c r="T11" s="49">
        <v>71.44</v>
      </c>
      <c r="U11" s="45" t="s">
        <v>50</v>
      </c>
      <c r="V11" s="45">
        <v>1000</v>
      </c>
      <c r="W11" s="45" t="s">
        <v>49</v>
      </c>
      <c r="X11" s="45">
        <v>1</v>
      </c>
      <c r="Y11" s="47" t="s">
        <v>51</v>
      </c>
      <c r="Z11" s="45" t="s">
        <v>53</v>
      </c>
      <c r="AA11" s="50">
        <f t="shared" si="1"/>
        <v>120372</v>
      </c>
      <c r="AB11" s="51"/>
      <c r="AC11" s="51"/>
      <c r="AD11" s="51"/>
    </row>
    <row r="12" spans="1:30" s="39" customFormat="1" ht="21" customHeight="1">
      <c r="A12" s="96"/>
      <c r="B12" s="91"/>
      <c r="C12" s="83"/>
      <c r="D12" s="83"/>
      <c r="E12" s="83"/>
      <c r="F12" s="83"/>
      <c r="G12" s="83"/>
      <c r="H12" s="43" t="s">
        <v>55</v>
      </c>
      <c r="I12" s="44">
        <f>I10</f>
        <v>320000</v>
      </c>
      <c r="J12" s="45" t="s">
        <v>49</v>
      </c>
      <c r="K12" s="46">
        <v>0.9</v>
      </c>
      <c r="L12" s="45" t="s">
        <v>50</v>
      </c>
      <c r="M12" s="45">
        <v>1000</v>
      </c>
      <c r="N12" s="45" t="s">
        <v>49</v>
      </c>
      <c r="O12" s="45">
        <v>5</v>
      </c>
      <c r="P12" s="47" t="s">
        <v>51</v>
      </c>
      <c r="Q12" s="45" t="s">
        <v>52</v>
      </c>
      <c r="R12" s="48">
        <f>R10</f>
        <v>85000</v>
      </c>
      <c r="S12" s="45" t="s">
        <v>15</v>
      </c>
      <c r="T12" s="46">
        <v>0.9</v>
      </c>
      <c r="U12" s="45" t="s">
        <v>50</v>
      </c>
      <c r="V12" s="45">
        <v>1000</v>
      </c>
      <c r="W12" s="45" t="s">
        <v>49</v>
      </c>
      <c r="X12" s="45">
        <v>1</v>
      </c>
      <c r="Y12" s="47" t="s">
        <v>51</v>
      </c>
      <c r="Z12" s="45" t="s">
        <v>53</v>
      </c>
      <c r="AA12" s="50">
        <f t="shared" si="1"/>
        <v>1516</v>
      </c>
      <c r="AB12" s="51"/>
      <c r="AC12" s="51"/>
      <c r="AD12" s="51"/>
    </row>
    <row r="13" spans="1:30" s="39" customFormat="1" ht="21" customHeight="1">
      <c r="A13" s="96"/>
      <c r="B13" s="91"/>
      <c r="C13" s="83"/>
      <c r="D13" s="83"/>
      <c r="E13" s="83"/>
      <c r="F13" s="83"/>
      <c r="G13" s="83"/>
      <c r="H13" s="43" t="s">
        <v>56</v>
      </c>
      <c r="I13" s="44">
        <f>E10</f>
        <v>329800</v>
      </c>
      <c r="J13" s="45" t="s">
        <v>49</v>
      </c>
      <c r="K13" s="46">
        <v>11.5</v>
      </c>
      <c r="L13" s="45" t="s">
        <v>50</v>
      </c>
      <c r="M13" s="45">
        <v>1000</v>
      </c>
      <c r="N13" s="45" t="s">
        <v>49</v>
      </c>
      <c r="O13" s="45">
        <v>5</v>
      </c>
      <c r="P13" s="47" t="s">
        <v>51</v>
      </c>
      <c r="Q13" s="45" t="s">
        <v>52</v>
      </c>
      <c r="R13" s="48">
        <f>G10</f>
        <v>85333</v>
      </c>
      <c r="S13" s="45" t="s">
        <v>15</v>
      </c>
      <c r="T13" s="46">
        <v>11.5</v>
      </c>
      <c r="U13" s="45" t="s">
        <v>50</v>
      </c>
      <c r="V13" s="45">
        <v>1000</v>
      </c>
      <c r="W13" s="45" t="s">
        <v>49</v>
      </c>
      <c r="X13" s="45">
        <v>1</v>
      </c>
      <c r="Y13" s="47" t="s">
        <v>51</v>
      </c>
      <c r="Z13" s="45" t="s">
        <v>53</v>
      </c>
      <c r="AA13" s="50">
        <f t="shared" si="1"/>
        <v>19941</v>
      </c>
      <c r="AB13" s="51"/>
      <c r="AC13" s="51"/>
      <c r="AD13" s="51"/>
    </row>
    <row r="14" spans="1:30" s="39" customFormat="1" ht="21" customHeight="1">
      <c r="A14" s="88"/>
      <c r="B14" s="91"/>
      <c r="C14" s="83"/>
      <c r="D14" s="83"/>
      <c r="E14" s="83"/>
      <c r="F14" s="83"/>
      <c r="G14" s="83"/>
      <c r="H14" s="43" t="s">
        <v>56</v>
      </c>
      <c r="I14" s="44">
        <f>I13</f>
        <v>329800</v>
      </c>
      <c r="J14" s="45" t="s">
        <v>49</v>
      </c>
      <c r="K14" s="46">
        <v>3</v>
      </c>
      <c r="L14" s="45" t="s">
        <v>50</v>
      </c>
      <c r="M14" s="45">
        <v>1000</v>
      </c>
      <c r="N14" s="45" t="s">
        <v>49</v>
      </c>
      <c r="O14" s="45">
        <v>5</v>
      </c>
      <c r="P14" s="47" t="s">
        <v>51</v>
      </c>
      <c r="Q14" s="45" t="s">
        <v>52</v>
      </c>
      <c r="R14" s="48">
        <v>85333</v>
      </c>
      <c r="S14" s="45" t="s">
        <v>15</v>
      </c>
      <c r="T14" s="46">
        <v>3</v>
      </c>
      <c r="U14" s="45" t="s">
        <v>50</v>
      </c>
      <c r="V14" s="45">
        <v>1000</v>
      </c>
      <c r="W14" s="45" t="s">
        <v>49</v>
      </c>
      <c r="X14" s="45">
        <v>1</v>
      </c>
      <c r="Y14" s="47" t="s">
        <v>51</v>
      </c>
      <c r="Z14" s="45" t="s">
        <v>53</v>
      </c>
      <c r="AA14" s="50">
        <f t="shared" si="1"/>
        <v>5200</v>
      </c>
      <c r="AB14" s="51"/>
      <c r="AC14" s="51"/>
      <c r="AD14" s="51"/>
    </row>
    <row r="15" spans="1:30" s="39" customFormat="1" ht="21" customHeight="1">
      <c r="A15" s="89"/>
      <c r="B15" s="92"/>
      <c r="C15" s="84"/>
      <c r="D15" s="84"/>
      <c r="E15" s="84"/>
      <c r="F15" s="84"/>
      <c r="G15" s="84"/>
      <c r="H15" s="52" t="s">
        <v>3</v>
      </c>
      <c r="I15" s="81"/>
      <c r="J15" s="81"/>
      <c r="K15" s="59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8">
        <f>SUM(AA10:AA14)</f>
        <v>216114</v>
      </c>
      <c r="AB15" s="51"/>
      <c r="AC15" s="51"/>
      <c r="AD15" s="51"/>
    </row>
    <row r="16" spans="1:30" s="39" customFormat="1" ht="21" customHeight="1">
      <c r="A16" s="60"/>
      <c r="B16" s="61"/>
      <c r="C16" s="61"/>
      <c r="D16" s="61"/>
      <c r="E16" s="61"/>
      <c r="F16" s="61"/>
      <c r="G16" s="61"/>
      <c r="H16" s="93" t="s">
        <v>1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58">
        <f>AA9+AA15</f>
        <v>492784</v>
      </c>
      <c r="AB16" s="51"/>
      <c r="AC16" s="51"/>
      <c r="AD16" s="51"/>
    </row>
    <row r="17" spans="1:30" s="39" customFormat="1" ht="18" customHeight="1">
      <c r="A17" s="51"/>
      <c r="B17" s="51"/>
      <c r="C17" s="51"/>
      <c r="D17" s="51"/>
      <c r="E17" s="51"/>
      <c r="F17" s="51"/>
      <c r="G17" s="51"/>
      <c r="H17" s="51"/>
      <c r="I17" s="62"/>
      <c r="J17" s="62"/>
      <c r="K17" s="63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51"/>
      <c r="AB17" s="51"/>
      <c r="AC17" s="51"/>
      <c r="AD17" s="51"/>
    </row>
    <row r="18" spans="1:30" s="42" customFormat="1" ht="18" customHeight="1">
      <c r="A18" s="64" t="s">
        <v>63</v>
      </c>
      <c r="B18" s="51"/>
      <c r="C18" s="51"/>
      <c r="D18" s="51"/>
      <c r="E18" s="51"/>
      <c r="F18" s="51"/>
      <c r="G18" s="51"/>
      <c r="H18" s="51"/>
      <c r="I18" s="65"/>
      <c r="J18" s="65"/>
      <c r="K18" s="66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51"/>
      <c r="AB18" s="51"/>
      <c r="AC18" s="51"/>
      <c r="AD18" s="51"/>
    </row>
    <row r="19" spans="1:30" s="42" customFormat="1" ht="18" customHeight="1">
      <c r="A19" s="67" t="s">
        <v>37</v>
      </c>
      <c r="B19" s="51"/>
      <c r="C19" s="51"/>
      <c r="D19" s="51"/>
      <c r="E19" s="51"/>
      <c r="F19" s="51"/>
      <c r="G19" s="51"/>
      <c r="H19" s="51"/>
      <c r="I19" s="65"/>
      <c r="J19" s="65"/>
      <c r="K19" s="66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51"/>
      <c r="AB19" s="51"/>
      <c r="AC19" s="51"/>
      <c r="AD19" s="51"/>
    </row>
    <row r="22" spans="1:30" ht="18" customHeight="1">
      <c r="A22" s="4"/>
      <c r="B22" s="4"/>
      <c r="C22" s="4"/>
      <c r="D22" s="4"/>
      <c r="E22" s="4"/>
      <c r="F22" s="4"/>
      <c r="G22" s="4"/>
      <c r="H22" s="4"/>
      <c r="I22" s="5"/>
      <c r="J22" s="5"/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4"/>
      <c r="AB22" s="4"/>
      <c r="AC22" s="4"/>
      <c r="AD22" s="4"/>
    </row>
    <row r="23" spans="1:30" ht="18" customHeight="1">
      <c r="A23" s="4"/>
      <c r="B23" s="4"/>
      <c r="C23" s="4"/>
      <c r="D23" s="4"/>
      <c r="E23" s="4"/>
      <c r="F23" s="4"/>
      <c r="G23" s="4"/>
      <c r="H23" s="4"/>
      <c r="I23" s="5"/>
      <c r="J23" s="5"/>
      <c r="K23" s="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4"/>
      <c r="AB23" s="4"/>
      <c r="AC23" s="4"/>
      <c r="AD23" s="4"/>
    </row>
  </sheetData>
  <mergeCells count="19">
    <mergeCell ref="H16:Z16"/>
    <mergeCell ref="A10:A15"/>
    <mergeCell ref="B10:B15"/>
    <mergeCell ref="C10:C15"/>
    <mergeCell ref="D10:D15"/>
    <mergeCell ref="E10:E15"/>
    <mergeCell ref="I9:J9"/>
    <mergeCell ref="F10:F15"/>
    <mergeCell ref="G10:G15"/>
    <mergeCell ref="I15:J15"/>
    <mergeCell ref="A1:AA1"/>
    <mergeCell ref="H3:AA3"/>
    <mergeCell ref="A4:A9"/>
    <mergeCell ref="B4:B9"/>
    <mergeCell ref="C4:C9"/>
    <mergeCell ref="D4:D9"/>
    <mergeCell ref="E4:E9"/>
    <mergeCell ref="F4:F9"/>
    <mergeCell ref="G4:G9"/>
  </mergeCells>
  <phoneticPr fontId="5"/>
  <printOptions horizontalCentered="1"/>
  <pageMargins left="0.39370078740157483" right="0.19685039370078741" top="0.78740157480314965" bottom="0.39370078740157483" header="0.15748031496062992" footer="0.1574803149606299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様式7 給与等</vt:lpstr>
      <vt:lpstr>様式8 社保料等負担分</vt:lpstr>
      <vt:lpstr>'様式7 給与等'!Print_Area</vt:lpstr>
      <vt:lpstr>'様式8 社保料等負担分'!Print_Area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2022-06-15T04:01:35Z</dcterms:created>
  <dcterms:modified xsi:type="dcterms:W3CDTF">2023-06-09T00:56:00Z</dcterms:modified>
</cp:coreProperties>
</file>