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ate1904="1" filterPrivacy="1" codeName="ThisWorkbook"/>
  <xr:revisionPtr revIDLastSave="0" documentId="13_ncr:1_{FCB6B9C1-20FF-4BBC-BFF8-0364F6192510}" xr6:coauthVersionLast="36" xr6:coauthVersionMax="36" xr10:uidLastSave="{00000000-0000-0000-0000-000000000000}"/>
  <bookViews>
    <workbookView xWindow="-120" yWindow="-120" windowWidth="29040" windowHeight="15840" tabRatio="731" xr2:uid="{00000000-000D-0000-FFFF-FFFF00000000}"/>
  </bookViews>
  <sheets>
    <sheet name="様式25 人件費実績明細書" sheetId="79" r:id="rId1"/>
  </sheets>
  <definedNames>
    <definedName name="DOCKBN">#REF!</definedName>
    <definedName name="GOUGISPACE1">#REF!</definedName>
    <definedName name="GOUGISPACE2">#REF!</definedName>
    <definedName name="_xlnm.Print_Area" localSheetId="0">'様式25 人件費実績明細書'!$A$1:$Q$52</definedName>
  </definedNames>
  <calcPr calcId="191029" concurrentCalc="0"/>
</workbook>
</file>

<file path=xl/calcChain.xml><?xml version="1.0" encoding="utf-8"?>
<calcChain xmlns="http://schemas.openxmlformats.org/spreadsheetml/2006/main">
  <c r="O46" i="79" l="1"/>
  <c r="K46" i="79"/>
  <c r="G46" i="79"/>
  <c r="F46" i="79"/>
  <c r="E46" i="79"/>
  <c r="D46" i="79"/>
  <c r="H46" i="79"/>
  <c r="L45" i="79"/>
  <c r="P45" i="79"/>
  <c r="H45" i="79"/>
  <c r="L44" i="79"/>
  <c r="P44" i="79"/>
  <c r="H44" i="79"/>
  <c r="L43" i="79"/>
  <c r="P43" i="79"/>
  <c r="H43" i="79"/>
  <c r="M42" i="79"/>
  <c r="H42" i="79"/>
  <c r="L42" i="79"/>
  <c r="M41" i="79"/>
  <c r="L41" i="79"/>
  <c r="J41" i="79"/>
  <c r="H41" i="79"/>
  <c r="N41" i="79"/>
  <c r="M40" i="79"/>
  <c r="L40" i="79"/>
  <c r="J40" i="79"/>
  <c r="H40" i="79"/>
  <c r="N40" i="79"/>
  <c r="M39" i="79"/>
  <c r="L39" i="79"/>
  <c r="J39" i="79"/>
  <c r="H39" i="79"/>
  <c r="N39" i="79"/>
  <c r="M38" i="79"/>
  <c r="L38" i="79"/>
  <c r="J38" i="79"/>
  <c r="H38" i="79"/>
  <c r="N38" i="79"/>
  <c r="M37" i="79"/>
  <c r="L37" i="79"/>
  <c r="J37" i="79"/>
  <c r="H37" i="79"/>
  <c r="N37" i="79"/>
  <c r="L36" i="79"/>
  <c r="P36" i="79"/>
  <c r="H36" i="79"/>
  <c r="P35" i="79"/>
  <c r="H35" i="79"/>
  <c r="L34" i="79"/>
  <c r="P34" i="79"/>
  <c r="H34" i="79"/>
  <c r="L33" i="79"/>
  <c r="H33" i="79"/>
  <c r="L32" i="79"/>
  <c r="J32" i="79"/>
  <c r="P32" i="79"/>
  <c r="H32" i="79"/>
  <c r="O21" i="79"/>
  <c r="K21" i="79"/>
  <c r="G21" i="79"/>
  <c r="F21" i="79"/>
  <c r="E21" i="79"/>
  <c r="D21" i="79"/>
  <c r="L20" i="79"/>
  <c r="P20" i="79"/>
  <c r="H20" i="79"/>
  <c r="L19" i="79"/>
  <c r="P19" i="79"/>
  <c r="H19" i="79"/>
  <c r="L18" i="79"/>
  <c r="P18" i="79"/>
  <c r="H18" i="79"/>
  <c r="M17" i="79"/>
  <c r="H17" i="79"/>
  <c r="L17" i="79"/>
  <c r="M16" i="79"/>
  <c r="L16" i="79"/>
  <c r="J16" i="79"/>
  <c r="H16" i="79"/>
  <c r="N16" i="79"/>
  <c r="M15" i="79"/>
  <c r="L15" i="79"/>
  <c r="J15" i="79"/>
  <c r="H15" i="79"/>
  <c r="N15" i="79"/>
  <c r="M14" i="79"/>
  <c r="L14" i="79"/>
  <c r="J14" i="79"/>
  <c r="H14" i="79"/>
  <c r="N14" i="79"/>
  <c r="M13" i="79"/>
  <c r="L13" i="79"/>
  <c r="J13" i="79"/>
  <c r="H13" i="79"/>
  <c r="N13" i="79"/>
  <c r="M12" i="79"/>
  <c r="L12" i="79"/>
  <c r="J12" i="79"/>
  <c r="H12" i="79"/>
  <c r="N12" i="79"/>
  <c r="L11" i="79"/>
  <c r="P11" i="79"/>
  <c r="H11" i="79"/>
  <c r="P10" i="79"/>
  <c r="H10" i="79"/>
  <c r="L9" i="79"/>
  <c r="P9" i="79"/>
  <c r="H9" i="79"/>
  <c r="L8" i="79"/>
  <c r="P8" i="79"/>
  <c r="H8" i="79"/>
  <c r="L7" i="79"/>
  <c r="J7" i="79"/>
  <c r="H7" i="79"/>
  <c r="L21" i="79"/>
  <c r="M21" i="79"/>
  <c r="P7" i="79"/>
  <c r="H21" i="79"/>
  <c r="L46" i="79"/>
  <c r="P37" i="79"/>
  <c r="P38" i="79"/>
  <c r="M46" i="79"/>
  <c r="P39" i="79"/>
  <c r="P40" i="79"/>
  <c r="P41" i="79"/>
  <c r="P12" i="79"/>
  <c r="P13" i="79"/>
  <c r="P14" i="79"/>
  <c r="P15" i="79"/>
  <c r="P16" i="79"/>
  <c r="N42" i="79"/>
  <c r="N46" i="79"/>
  <c r="J17" i="79"/>
  <c r="P33" i="79"/>
  <c r="J42" i="79"/>
  <c r="N17" i="79"/>
  <c r="N21" i="79"/>
  <c r="P42" i="79"/>
  <c r="P46" i="79"/>
  <c r="Q46" i="79"/>
  <c r="Q47" i="79"/>
  <c r="J46" i="79"/>
  <c r="P17" i="79"/>
  <c r="P21" i="79"/>
  <c r="Q21" i="79"/>
  <c r="Q22" i="79"/>
  <c r="J21" i="79"/>
</calcChain>
</file>

<file path=xl/sharedStrings.xml><?xml version="1.0" encoding="utf-8"?>
<sst xmlns="http://schemas.openxmlformats.org/spreadsheetml/2006/main" count="94" uniqueCount="50">
  <si>
    <t>（人件費）</t>
    <rPh sb="1" eb="3">
      <t>ジンケン</t>
    </rPh>
    <rPh sb="3" eb="4">
      <t>ヒ</t>
    </rPh>
    <phoneticPr fontId="7"/>
  </si>
  <si>
    <t>単価</t>
    <rPh sb="0" eb="2">
      <t>タンカ</t>
    </rPh>
    <phoneticPr fontId="7"/>
  </si>
  <si>
    <t>合計</t>
    <rPh sb="0" eb="2">
      <t>ゴウケイ</t>
    </rPh>
    <phoneticPr fontId="7"/>
  </si>
  <si>
    <t>計</t>
    <rPh sb="0" eb="1">
      <t>ケイ</t>
    </rPh>
    <phoneticPr fontId="7"/>
  </si>
  <si>
    <t>本給・期末</t>
    <rPh sb="0" eb="2">
      <t>ホンキュウ</t>
    </rPh>
    <rPh sb="3" eb="5">
      <t>キマツ</t>
    </rPh>
    <phoneticPr fontId="7"/>
  </si>
  <si>
    <t>厚生年金</t>
    <rPh sb="0" eb="2">
      <t>コウセイ</t>
    </rPh>
    <rPh sb="2" eb="4">
      <t>ネンキン</t>
    </rPh>
    <phoneticPr fontId="7"/>
  </si>
  <si>
    <t>健康保険</t>
    <rPh sb="0" eb="2">
      <t>ケンコウ</t>
    </rPh>
    <rPh sb="2" eb="4">
      <t>ホケン</t>
    </rPh>
    <phoneticPr fontId="7"/>
  </si>
  <si>
    <t>介護保険</t>
    <rPh sb="0" eb="2">
      <t>カイゴ</t>
    </rPh>
    <rPh sb="2" eb="4">
      <t>ホケン</t>
    </rPh>
    <phoneticPr fontId="7"/>
  </si>
  <si>
    <t>雇用保険</t>
    <rPh sb="0" eb="2">
      <t>コヨウ</t>
    </rPh>
    <rPh sb="2" eb="4">
      <t>ホケン</t>
    </rPh>
    <phoneticPr fontId="7"/>
  </si>
  <si>
    <t>労災保険</t>
    <rPh sb="0" eb="2">
      <t>ロウサイ</t>
    </rPh>
    <rPh sb="2" eb="4">
      <t>ホケン</t>
    </rPh>
    <phoneticPr fontId="7"/>
  </si>
  <si>
    <t>4月</t>
    <rPh sb="1" eb="2">
      <t>ツキ</t>
    </rPh>
    <phoneticPr fontId="7"/>
  </si>
  <si>
    <t>5月</t>
    <rPh sb="1" eb="2">
      <t>ツキ</t>
    </rPh>
    <phoneticPr fontId="7"/>
  </si>
  <si>
    <t>6月</t>
    <rPh sb="1" eb="2">
      <t>ツキ</t>
    </rPh>
    <phoneticPr fontId="7"/>
  </si>
  <si>
    <t>6月（一時）</t>
    <rPh sb="1" eb="2">
      <t>ツキ</t>
    </rPh>
    <rPh sb="3" eb="5">
      <t>イチジ</t>
    </rPh>
    <phoneticPr fontId="7"/>
  </si>
  <si>
    <t>7月</t>
    <rPh sb="1" eb="2">
      <t>ツキ</t>
    </rPh>
    <phoneticPr fontId="7"/>
  </si>
  <si>
    <t>8月</t>
    <rPh sb="1" eb="2">
      <t>ツキ</t>
    </rPh>
    <phoneticPr fontId="7"/>
  </si>
  <si>
    <t>9月</t>
    <rPh sb="1" eb="2">
      <t>ツキ</t>
    </rPh>
    <phoneticPr fontId="7"/>
  </si>
  <si>
    <t>10月</t>
    <rPh sb="2" eb="3">
      <t>ツキ</t>
    </rPh>
    <phoneticPr fontId="7"/>
  </si>
  <si>
    <t>11月</t>
    <rPh sb="2" eb="3">
      <t>ツキ</t>
    </rPh>
    <phoneticPr fontId="7"/>
  </si>
  <si>
    <t>12月</t>
    <rPh sb="2" eb="3">
      <t>ツキ</t>
    </rPh>
    <phoneticPr fontId="7"/>
  </si>
  <si>
    <t>12月（期末）</t>
    <rPh sb="2" eb="3">
      <t>ツキ</t>
    </rPh>
    <rPh sb="4" eb="6">
      <t>キマツ</t>
    </rPh>
    <phoneticPr fontId="7"/>
  </si>
  <si>
    <t>1月</t>
    <rPh sb="1" eb="2">
      <t>ツキ</t>
    </rPh>
    <phoneticPr fontId="7"/>
  </si>
  <si>
    <t>2月</t>
    <rPh sb="1" eb="2">
      <t>ツキ</t>
    </rPh>
    <phoneticPr fontId="7"/>
  </si>
  <si>
    <t>3月</t>
    <rPh sb="1" eb="2">
      <t>ツキ</t>
    </rPh>
    <phoneticPr fontId="7"/>
  </si>
  <si>
    <t>従事者：Ａ</t>
    <rPh sb="0" eb="3">
      <t>ジュウジシャ</t>
    </rPh>
    <phoneticPr fontId="7"/>
  </si>
  <si>
    <t>（注）</t>
    <rPh sb="1" eb="2">
      <t>チュウ</t>
    </rPh>
    <phoneticPr fontId="5"/>
  </si>
  <si>
    <t>標準報酬
月額</t>
    <rPh sb="0" eb="2">
      <t>ヒョウジュン</t>
    </rPh>
    <rPh sb="2" eb="4">
      <t>ホウシュウ</t>
    </rPh>
    <rPh sb="5" eb="7">
      <t>ゲツガク</t>
    </rPh>
    <phoneticPr fontId="7"/>
  </si>
  <si>
    <t>(主任研究員)</t>
    <rPh sb="1" eb="3">
      <t>シュニン</t>
    </rPh>
    <rPh sb="3" eb="6">
      <t>ケンキュウイン</t>
    </rPh>
    <phoneticPr fontId="7"/>
  </si>
  <si>
    <t>単位：円</t>
    <rPh sb="0" eb="2">
      <t>タンイ</t>
    </rPh>
    <rPh sb="3" eb="4">
      <t>エン</t>
    </rPh>
    <phoneticPr fontId="7"/>
  </si>
  <si>
    <t>給与支給　　　対象期間</t>
    <rPh sb="0" eb="2">
      <t>キュウヨ</t>
    </rPh>
    <rPh sb="2" eb="4">
      <t>シキュウ</t>
    </rPh>
    <rPh sb="7" eb="9">
      <t>タイショウ</t>
    </rPh>
    <rPh sb="9" eb="11">
      <t>キカン</t>
    </rPh>
    <phoneticPr fontId="7"/>
  </si>
  <si>
    <t>従事実績</t>
    <rPh sb="0" eb="2">
      <t>ジュウジ</t>
    </rPh>
    <rPh sb="2" eb="4">
      <t>ジッセキ</t>
    </rPh>
    <phoneticPr fontId="7"/>
  </si>
  <si>
    <t>月額</t>
    <rPh sb="0" eb="2">
      <t>ゲツガク</t>
    </rPh>
    <phoneticPr fontId="7"/>
  </si>
  <si>
    <t>月数</t>
    <rPh sb="0" eb="2">
      <t>ツキスウ</t>
    </rPh>
    <phoneticPr fontId="7"/>
  </si>
  <si>
    <t>通勤手当</t>
    <rPh sb="0" eb="2">
      <t>ツウキン</t>
    </rPh>
    <rPh sb="2" eb="4">
      <t>テアテ</t>
    </rPh>
    <phoneticPr fontId="7"/>
  </si>
  <si>
    <t>時間外
手当</t>
    <rPh sb="0" eb="3">
      <t>ジカンガイ</t>
    </rPh>
    <rPh sb="4" eb="6">
      <t>テアテ</t>
    </rPh>
    <phoneticPr fontId="7"/>
  </si>
  <si>
    <t>その他
手当</t>
    <rPh sb="2" eb="3">
      <t>タ</t>
    </rPh>
    <rPh sb="4" eb="6">
      <t>テアテ</t>
    </rPh>
    <phoneticPr fontId="7"/>
  </si>
  <si>
    <t>消費税対象額</t>
    <rPh sb="0" eb="3">
      <t>ショウヒゼイ</t>
    </rPh>
    <rPh sb="3" eb="6">
      <t>タイショウガク</t>
    </rPh>
    <phoneticPr fontId="7"/>
  </si>
  <si>
    <t>１．①のうち、手当には残業手当や福利厚生面で補助として助成されているものは含めることはできない。</t>
    <rPh sb="7" eb="9">
      <t>テアテ</t>
    </rPh>
    <rPh sb="11" eb="13">
      <t>ザンギョウ</t>
    </rPh>
    <rPh sb="13" eb="15">
      <t>テアテ</t>
    </rPh>
    <rPh sb="16" eb="18">
      <t>フクリ</t>
    </rPh>
    <rPh sb="18" eb="20">
      <t>コウセイ</t>
    </rPh>
    <rPh sb="20" eb="21">
      <t>メン</t>
    </rPh>
    <rPh sb="22" eb="24">
      <t>ホジョ</t>
    </rPh>
    <rPh sb="27" eb="29">
      <t>ジョセイ</t>
    </rPh>
    <rPh sb="37" eb="38">
      <t>フク</t>
    </rPh>
    <phoneticPr fontId="5"/>
  </si>
  <si>
    <t>３．時間単価を求める際は、小数点以下を切り捨てる。</t>
    <rPh sb="2" eb="4">
      <t>ジカン</t>
    </rPh>
    <rPh sb="4" eb="6">
      <t>タンカ</t>
    </rPh>
    <rPh sb="7" eb="8">
      <t>モト</t>
    </rPh>
    <rPh sb="10" eb="11">
      <t>サイ</t>
    </rPh>
    <rPh sb="13" eb="16">
      <t>ショウスウテン</t>
    </rPh>
    <rPh sb="16" eb="18">
      <t>イカ</t>
    </rPh>
    <rPh sb="19" eb="20">
      <t>キ</t>
    </rPh>
    <rPh sb="21" eb="22">
      <t>ス</t>
    </rPh>
    <phoneticPr fontId="5"/>
  </si>
  <si>
    <t>４．従事者別に作成する。</t>
    <rPh sb="2" eb="5">
      <t>ジュウジシャ</t>
    </rPh>
    <rPh sb="5" eb="6">
      <t>ベツ</t>
    </rPh>
    <rPh sb="7" eb="9">
      <t>サクセイ</t>
    </rPh>
    <phoneticPr fontId="5"/>
  </si>
  <si>
    <t>５．帳簿とともに準備・保管し、甲から指示があった場合は提示できるようにすること。</t>
    <rPh sb="2" eb="4">
      <t>チョウボ</t>
    </rPh>
    <rPh sb="8" eb="10">
      <t>ジュンビ</t>
    </rPh>
    <rPh sb="11" eb="13">
      <t>ホカン</t>
    </rPh>
    <rPh sb="15" eb="16">
      <t>コウ</t>
    </rPh>
    <rPh sb="18" eb="20">
      <t>シジ</t>
    </rPh>
    <rPh sb="24" eb="26">
      <t>バアイ</t>
    </rPh>
    <rPh sb="27" eb="29">
      <t>テイジ</t>
    </rPh>
    <phoneticPr fontId="7"/>
  </si>
  <si>
    <t>従事者：B</t>
    <rPh sb="0" eb="3">
      <t>ジュウジシャ</t>
    </rPh>
    <phoneticPr fontId="7"/>
  </si>
  <si>
    <t>(研究員A)</t>
    <rPh sb="1" eb="4">
      <t>ケンキュウイン</t>
    </rPh>
    <phoneticPr fontId="7"/>
  </si>
  <si>
    <t>日額</t>
    <rPh sb="0" eb="2">
      <t>ニチガク</t>
    </rPh>
    <phoneticPr fontId="7"/>
  </si>
  <si>
    <t>日数</t>
    <rPh sb="0" eb="1">
      <t>ニチ</t>
    </rPh>
    <rPh sb="1" eb="2">
      <t>スウ</t>
    </rPh>
    <phoneticPr fontId="7"/>
  </si>
  <si>
    <t>人件費実績明細書　（記載例）</t>
    <rPh sb="0" eb="3">
      <t>ジンケンヒ</t>
    </rPh>
    <rPh sb="3" eb="5">
      <t>ジッセキ</t>
    </rPh>
    <rPh sb="5" eb="7">
      <t>メイサイ</t>
    </rPh>
    <rPh sb="7" eb="8">
      <t>ショ</t>
    </rPh>
    <rPh sb="10" eb="12">
      <t>キサイ</t>
    </rPh>
    <rPh sb="12" eb="13">
      <t>レイ</t>
    </rPh>
    <phoneticPr fontId="5"/>
  </si>
  <si>
    <t>①人件費（支給額）</t>
    <rPh sb="1" eb="4">
      <t>ジンケンヒ</t>
    </rPh>
    <rPh sb="5" eb="7">
      <t>シキュウ</t>
    </rPh>
    <rPh sb="7" eb="8">
      <t>ガク</t>
    </rPh>
    <phoneticPr fontId="7"/>
  </si>
  <si>
    <t>②社会保険料等事業主負担分（法定福利費）</t>
    <rPh sb="1" eb="3">
      <t>シャカイ</t>
    </rPh>
    <rPh sb="3" eb="6">
      <t>ホケンリョウ</t>
    </rPh>
    <rPh sb="6" eb="7">
      <t>トウ</t>
    </rPh>
    <rPh sb="7" eb="10">
      <t>ジギョウヌシ</t>
    </rPh>
    <rPh sb="10" eb="13">
      <t>フタンブン</t>
    </rPh>
    <rPh sb="14" eb="16">
      <t>ホウテイ</t>
    </rPh>
    <rPh sb="16" eb="18">
      <t>フクリ</t>
    </rPh>
    <rPh sb="18" eb="19">
      <t>ヒ</t>
    </rPh>
    <phoneticPr fontId="7"/>
  </si>
  <si>
    <t>２．②の年間法定福利費は、健康保険、介護保険、厚生年金保険、労働保険、子ども・子育て拠出金等の事業者負担分とする。</t>
    <rPh sb="4" eb="6">
      <t>ネンカン</t>
    </rPh>
    <rPh sb="6" eb="8">
      <t>ホウテイ</t>
    </rPh>
    <rPh sb="8" eb="10">
      <t>フクリ</t>
    </rPh>
    <rPh sb="10" eb="11">
      <t>ヒ</t>
    </rPh>
    <rPh sb="13" eb="15">
      <t>ケンコウ</t>
    </rPh>
    <rPh sb="15" eb="17">
      <t>ホケン</t>
    </rPh>
    <rPh sb="18" eb="20">
      <t>カイゴ</t>
    </rPh>
    <rPh sb="20" eb="22">
      <t>ホケン</t>
    </rPh>
    <rPh sb="23" eb="25">
      <t>コウセイ</t>
    </rPh>
    <rPh sb="25" eb="27">
      <t>ネンキン</t>
    </rPh>
    <rPh sb="27" eb="29">
      <t>ホケン</t>
    </rPh>
    <rPh sb="30" eb="32">
      <t>ロウドウ</t>
    </rPh>
    <rPh sb="32" eb="34">
      <t>ホケン</t>
    </rPh>
    <rPh sb="35" eb="36">
      <t>コ</t>
    </rPh>
    <rPh sb="39" eb="41">
      <t>コソダ</t>
    </rPh>
    <rPh sb="42" eb="45">
      <t>キョシュツキン</t>
    </rPh>
    <rPh sb="45" eb="46">
      <t>トウ</t>
    </rPh>
    <rPh sb="47" eb="50">
      <t>ジギョウシャ</t>
    </rPh>
    <rPh sb="50" eb="53">
      <t>フタンブン</t>
    </rPh>
    <phoneticPr fontId="5"/>
  </si>
  <si>
    <t>子ども・
子育て</t>
    <rPh sb="0" eb="1">
      <t>コ</t>
    </rPh>
    <rPh sb="5" eb="7">
      <t>コソダ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</si>
</sst>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color theme="1"/>
      <name val="ＭＳ ゴシック"/>
      <family val="3"/>
      <charset val="128"/>
    </font>
    <font>
      <sz val="12"/>
      <color theme="1"/>
      <name val="ＭＳ ゴシック"/>
      <family val="3"/>
      <charset val="128"/>
    </font>
    <font>
      <sz val="10"/>
      <color theme="1"/>
      <name val="ＭＳ Ｐゴシック"/>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9"/>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5" fillId="0" borderId="0"/>
    <xf numFmtId="0" fontId="6" fillId="0" borderId="0"/>
    <xf numFmtId="0" fontId="24"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0" fillId="0" borderId="0" applyNumberFormat="0" applyFill="0" applyBorder="0" applyAlignment="0" applyProtection="0">
      <alignment vertical="top"/>
      <protection locked="0"/>
    </xf>
    <xf numFmtId="0" fontId="6" fillId="0" borderId="0"/>
    <xf numFmtId="0" fontId="31" fillId="0" borderId="0"/>
    <xf numFmtId="38" fontId="31"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83">
    <xf numFmtId="0" fontId="0" fillId="0" borderId="0" xfId="0"/>
    <xf numFmtId="0" fontId="28" fillId="0" borderId="0" xfId="44" applyFont="1" applyFill="1" applyAlignment="1">
      <alignment vertical="center"/>
    </xf>
    <xf numFmtId="0" fontId="29" fillId="0" borderId="0" xfId="0" applyFont="1" applyFill="1" applyAlignment="1">
      <alignment horizontal="center" vertical="center"/>
    </xf>
    <xf numFmtId="3" fontId="29" fillId="0" borderId="0" xfId="0" applyNumberFormat="1" applyFont="1" applyFill="1" applyBorder="1" applyAlignment="1">
      <alignment vertical="center"/>
    </xf>
    <xf numFmtId="0" fontId="29" fillId="0" borderId="0" xfId="0" applyFont="1" applyFill="1" applyAlignment="1">
      <alignment vertical="center"/>
    </xf>
    <xf numFmtId="0" fontId="26" fillId="0" borderId="0" xfId="0" applyFont="1" applyFill="1" applyAlignment="1">
      <alignment horizontal="right" vertical="center"/>
    </xf>
    <xf numFmtId="0" fontId="26" fillId="0" borderId="0" xfId="0" applyFont="1" applyFill="1" applyBorder="1" applyAlignment="1">
      <alignment vertical="center"/>
    </xf>
    <xf numFmtId="0" fontId="26" fillId="0" borderId="0" xfId="44" applyFont="1" applyFill="1" applyAlignment="1">
      <alignment vertical="center"/>
    </xf>
    <xf numFmtId="49" fontId="26" fillId="0" borderId="0" xfId="44" applyNumberFormat="1" applyFont="1" applyFill="1" applyAlignment="1">
      <alignment vertical="center"/>
    </xf>
    <xf numFmtId="0" fontId="29" fillId="0" borderId="0" xfId="44" applyFont="1" applyFill="1" applyAlignment="1">
      <alignment vertical="center"/>
    </xf>
    <xf numFmtId="0" fontId="26" fillId="0" borderId="0" xfId="44" applyFont="1" applyFill="1" applyAlignment="1">
      <alignment horizontal="center" vertical="center"/>
    </xf>
    <xf numFmtId="0" fontId="26" fillId="0" borderId="33" xfId="44" applyFont="1" applyFill="1" applyBorder="1" applyAlignment="1">
      <alignment horizontal="center" vertical="center" shrinkToFit="1"/>
    </xf>
    <xf numFmtId="0" fontId="26" fillId="0" borderId="40" xfId="44" applyFont="1" applyFill="1" applyBorder="1" applyAlignment="1">
      <alignment horizontal="center" vertical="center" shrinkToFit="1"/>
    </xf>
    <xf numFmtId="0" fontId="32" fillId="0" borderId="34" xfId="0" applyFont="1" applyFill="1" applyBorder="1" applyAlignment="1">
      <alignment horizontal="center" vertical="center"/>
    </xf>
    <xf numFmtId="0" fontId="32" fillId="0" borderId="12" xfId="0" applyFont="1" applyFill="1" applyBorder="1" applyAlignment="1">
      <alignment horizontal="center" vertical="center"/>
    </xf>
    <xf numFmtId="0" fontId="26" fillId="0" borderId="17" xfId="44" applyFont="1" applyFill="1" applyBorder="1" applyAlignment="1">
      <alignment horizontal="center" vertical="center" shrinkToFit="1"/>
    </xf>
    <xf numFmtId="0" fontId="26" fillId="0" borderId="12" xfId="44" applyFont="1" applyFill="1" applyBorder="1" applyAlignment="1">
      <alignment horizontal="center" vertical="center" shrinkToFit="1"/>
    </xf>
    <xf numFmtId="0" fontId="26" fillId="0" borderId="13" xfId="44" applyFont="1" applyFill="1" applyBorder="1" applyAlignment="1">
      <alignment horizontal="center" vertical="center" wrapText="1" shrinkToFit="1"/>
    </xf>
    <xf numFmtId="0" fontId="26" fillId="0" borderId="14" xfId="44" applyFont="1" applyFill="1" applyBorder="1" applyAlignment="1">
      <alignment horizontal="center" vertical="center" shrinkToFit="1"/>
    </xf>
    <xf numFmtId="0" fontId="26" fillId="0" borderId="15" xfId="44" applyFont="1" applyFill="1" applyBorder="1" applyAlignment="1">
      <alignment horizontal="center" vertical="center" wrapText="1" shrinkToFit="1"/>
    </xf>
    <xf numFmtId="0" fontId="26" fillId="0" borderId="25" xfId="44" applyFont="1" applyFill="1" applyBorder="1" applyAlignment="1">
      <alignment horizontal="center" vertical="center" shrinkToFit="1"/>
    </xf>
    <xf numFmtId="0" fontId="26" fillId="0" borderId="13" xfId="44" applyFont="1" applyFill="1" applyBorder="1" applyAlignment="1">
      <alignment horizontal="center" vertical="center" shrinkToFit="1"/>
    </xf>
    <xf numFmtId="0" fontId="26" fillId="0" borderId="24" xfId="44" applyFont="1" applyFill="1" applyBorder="1" applyAlignment="1">
      <alignment horizontal="center" vertical="center" shrinkToFit="1"/>
    </xf>
    <xf numFmtId="0" fontId="26" fillId="0" borderId="12" xfId="44" applyFont="1" applyFill="1" applyBorder="1" applyAlignment="1">
      <alignment horizontal="center" vertical="center" wrapText="1" shrinkToFit="1"/>
    </xf>
    <xf numFmtId="0" fontId="26" fillId="0" borderId="18" xfId="44" applyFont="1" applyFill="1" applyBorder="1" applyAlignment="1">
      <alignment horizontal="center" vertical="center" shrinkToFit="1"/>
    </xf>
    <xf numFmtId="0" fontId="29" fillId="0" borderId="41" xfId="44" applyFont="1" applyFill="1" applyBorder="1" applyAlignment="1">
      <alignment horizontal="center" vertical="center" shrinkToFit="1"/>
    </xf>
    <xf numFmtId="0" fontId="29" fillId="0" borderId="11" xfId="44" applyFont="1" applyFill="1" applyBorder="1" applyAlignment="1">
      <alignment horizontal="center" vertical="center" shrinkToFit="1"/>
    </xf>
    <xf numFmtId="38" fontId="29" fillId="0" borderId="22" xfId="33" applyFont="1" applyFill="1" applyBorder="1" applyAlignment="1">
      <alignment vertical="center" shrinkToFit="1"/>
    </xf>
    <xf numFmtId="38" fontId="29" fillId="0" borderId="11" xfId="33" applyFont="1" applyFill="1" applyBorder="1" applyAlignment="1">
      <alignment vertical="center" shrinkToFit="1"/>
    </xf>
    <xf numFmtId="38" fontId="29" fillId="0" borderId="10" xfId="33" applyFont="1" applyFill="1" applyBorder="1" applyAlignment="1">
      <alignment vertical="center" shrinkToFit="1"/>
    </xf>
    <xf numFmtId="38" fontId="29" fillId="0" borderId="19" xfId="33" applyFont="1" applyFill="1" applyBorder="1" applyAlignment="1">
      <alignment vertical="center" shrinkToFit="1"/>
    </xf>
    <xf numFmtId="38" fontId="29" fillId="0" borderId="20" xfId="33" applyFont="1" applyFill="1" applyBorder="1" applyAlignment="1">
      <alignment vertical="center" shrinkToFit="1"/>
    </xf>
    <xf numFmtId="38" fontId="29" fillId="0" borderId="42" xfId="33" applyFont="1" applyFill="1" applyBorder="1" applyAlignment="1">
      <alignment vertical="center" shrinkToFit="1"/>
    </xf>
    <xf numFmtId="38" fontId="29" fillId="0" borderId="21" xfId="33" applyFont="1" applyFill="1" applyBorder="1" applyAlignment="1">
      <alignment vertical="center" shrinkToFit="1"/>
    </xf>
    <xf numFmtId="38" fontId="29" fillId="0" borderId="41" xfId="33" applyFont="1" applyFill="1" applyBorder="1" applyAlignment="1">
      <alignment horizontal="center" vertical="center" shrinkToFit="1"/>
    </xf>
    <xf numFmtId="38" fontId="29" fillId="0" borderId="11" xfId="33" applyFont="1" applyFill="1" applyBorder="1" applyAlignment="1">
      <alignment horizontal="center" vertical="center" shrinkToFit="1"/>
    </xf>
    <xf numFmtId="38" fontId="29" fillId="0" borderId="43" xfId="33" applyFont="1" applyFill="1" applyBorder="1" applyAlignment="1">
      <alignment vertical="center" shrinkToFit="1"/>
    </xf>
    <xf numFmtId="0" fontId="26" fillId="0" borderId="23" xfId="44" applyFont="1" applyFill="1" applyBorder="1" applyAlignment="1">
      <alignment horizontal="center" vertical="center" shrinkToFit="1"/>
    </xf>
    <xf numFmtId="0" fontId="26" fillId="0" borderId="44" xfId="44" applyFont="1" applyFill="1" applyBorder="1" applyAlignment="1">
      <alignment horizontal="center" vertical="center" shrinkToFit="1"/>
    </xf>
    <xf numFmtId="0" fontId="29" fillId="0" borderId="45" xfId="44" applyFont="1" applyFill="1" applyBorder="1" applyAlignment="1">
      <alignment horizontal="center" vertical="center" shrinkToFit="1"/>
    </xf>
    <xf numFmtId="0" fontId="29" fillId="0" borderId="39" xfId="44" applyFont="1" applyFill="1" applyBorder="1" applyAlignment="1">
      <alignment horizontal="center" vertical="center" shrinkToFit="1"/>
    </xf>
    <xf numFmtId="38" fontId="29" fillId="0" borderId="38" xfId="33" applyFont="1" applyFill="1" applyBorder="1" applyAlignment="1">
      <alignment vertical="center" shrinkToFit="1"/>
    </xf>
    <xf numFmtId="38" fontId="29" fillId="0" borderId="46" xfId="33" applyFont="1" applyFill="1" applyBorder="1" applyAlignment="1">
      <alignment vertical="center" shrinkToFit="1"/>
    </xf>
    <xf numFmtId="38" fontId="29" fillId="0" borderId="47" xfId="33" applyFont="1" applyFill="1" applyBorder="1" applyAlignment="1">
      <alignment vertical="center" shrinkToFit="1"/>
    </xf>
    <xf numFmtId="38" fontId="29" fillId="0" borderId="48" xfId="33" applyFont="1" applyFill="1" applyBorder="1" applyAlignment="1">
      <alignment vertical="center" shrinkToFit="1"/>
    </xf>
    <xf numFmtId="38" fontId="29" fillId="0" borderId="49" xfId="33" applyFont="1" applyFill="1" applyBorder="1" applyAlignment="1">
      <alignment vertical="center" shrinkToFit="1"/>
    </xf>
    <xf numFmtId="38" fontId="29" fillId="0" borderId="50" xfId="33" applyFont="1" applyFill="1" applyBorder="1" applyAlignment="1">
      <alignment vertical="center" shrinkToFit="1"/>
    </xf>
    <xf numFmtId="0" fontId="26" fillId="0" borderId="29" xfId="44" applyFont="1" applyFill="1" applyBorder="1" applyAlignment="1">
      <alignment horizontal="center" vertical="center" shrinkToFit="1"/>
    </xf>
    <xf numFmtId="0" fontId="29" fillId="0" borderId="34" xfId="44" applyFont="1" applyFill="1" applyBorder="1" applyAlignment="1">
      <alignment horizontal="center" vertical="center" shrinkToFit="1"/>
    </xf>
    <xf numFmtId="0" fontId="29" fillId="0" borderId="12" xfId="44" applyFont="1" applyFill="1" applyBorder="1" applyAlignment="1">
      <alignment horizontal="center" vertical="center" shrinkToFit="1"/>
    </xf>
    <xf numFmtId="38" fontId="29" fillId="0" borderId="17" xfId="33" applyFont="1" applyFill="1" applyBorder="1" applyAlignment="1">
      <alignment vertical="center" shrinkToFit="1"/>
    </xf>
    <xf numFmtId="38" fontId="29" fillId="0" borderId="12" xfId="33" applyFont="1" applyFill="1" applyBorder="1" applyAlignment="1">
      <alignment vertical="center" shrinkToFit="1"/>
    </xf>
    <xf numFmtId="38" fontId="29" fillId="0" borderId="14" xfId="33" applyFont="1" applyFill="1" applyBorder="1" applyAlignment="1">
      <alignment vertical="center" shrinkToFit="1"/>
    </xf>
    <xf numFmtId="38" fontId="29" fillId="0" borderId="15" xfId="33" applyFont="1" applyFill="1" applyBorder="1" applyAlignment="1">
      <alignment vertical="center" shrinkToFit="1"/>
    </xf>
    <xf numFmtId="38" fontId="29" fillId="0" borderId="13" xfId="33" applyFont="1" applyFill="1" applyBorder="1" applyAlignment="1">
      <alignment vertical="center" shrinkToFit="1"/>
    </xf>
    <xf numFmtId="38" fontId="29" fillId="0" borderId="52" xfId="33" applyFont="1" applyFill="1" applyBorder="1" applyAlignment="1">
      <alignment vertical="center" shrinkToFit="1"/>
    </xf>
    <xf numFmtId="38" fontId="29" fillId="0" borderId="29" xfId="33" applyFont="1" applyFill="1" applyBorder="1" applyAlignment="1">
      <alignment vertical="center" shrinkToFit="1"/>
    </xf>
    <xf numFmtId="0" fontId="26" fillId="0" borderId="26" xfId="44" applyFont="1" applyFill="1" applyBorder="1" applyAlignment="1">
      <alignment horizontal="center" vertical="center"/>
    </xf>
    <xf numFmtId="38" fontId="29" fillId="0" borderId="27" xfId="44" applyNumberFormat="1" applyFont="1" applyFill="1" applyBorder="1" applyAlignment="1">
      <alignment vertical="center"/>
    </xf>
    <xf numFmtId="0" fontId="26" fillId="0" borderId="0" xfId="44" applyFont="1" applyFill="1" applyBorder="1" applyAlignment="1">
      <alignment vertical="center"/>
    </xf>
    <xf numFmtId="0" fontId="26" fillId="0" borderId="0" xfId="44" applyFont="1" applyFill="1" applyBorder="1" applyAlignment="1">
      <alignment vertical="center" wrapText="1"/>
    </xf>
    <xf numFmtId="0" fontId="27" fillId="0" borderId="0" xfId="0" applyFont="1" applyFill="1" applyBorder="1" applyAlignment="1">
      <alignment vertical="center"/>
    </xf>
    <xf numFmtId="38" fontId="26" fillId="0" borderId="0" xfId="44" applyNumberFormat="1" applyFont="1" applyFill="1" applyBorder="1" applyAlignment="1">
      <alignment vertical="center"/>
    </xf>
    <xf numFmtId="0" fontId="26" fillId="0" borderId="53" xfId="44" applyFont="1" applyFill="1" applyBorder="1" applyAlignment="1">
      <alignment horizontal="center" vertical="center" wrapText="1" shrinkToFit="1"/>
    </xf>
    <xf numFmtId="38" fontId="29" fillId="0" borderId="54" xfId="33" applyFont="1" applyFill="1" applyBorder="1" applyAlignment="1">
      <alignment vertical="center" shrinkToFit="1"/>
    </xf>
    <xf numFmtId="38" fontId="29" fillId="0" borderId="55" xfId="33" applyFont="1" applyFill="1" applyBorder="1" applyAlignment="1">
      <alignment vertical="center" shrinkToFit="1"/>
    </xf>
    <xf numFmtId="38" fontId="29" fillId="0" borderId="53" xfId="33" applyFont="1" applyFill="1" applyBorder="1" applyAlignment="1">
      <alignment vertical="center" shrinkToFit="1"/>
    </xf>
    <xf numFmtId="38" fontId="29" fillId="0" borderId="16" xfId="33" applyFont="1" applyFill="1" applyBorder="1" applyAlignment="1">
      <alignment vertical="center" shrinkToFit="1"/>
    </xf>
    <xf numFmtId="0" fontId="26" fillId="0" borderId="28" xfId="44" applyFont="1" applyFill="1" applyBorder="1" applyAlignment="1">
      <alignment horizontal="center" vertical="center" wrapText="1"/>
    </xf>
    <xf numFmtId="0" fontId="26" fillId="0" borderId="29" xfId="0" applyFont="1" applyFill="1" applyBorder="1" applyAlignment="1">
      <alignment vertical="center"/>
    </xf>
    <xf numFmtId="38" fontId="26" fillId="0" borderId="37" xfId="33" applyFont="1" applyFill="1" applyBorder="1" applyAlignment="1">
      <alignment vertical="center"/>
    </xf>
    <xf numFmtId="0" fontId="27" fillId="0" borderId="36" xfId="0" applyFont="1" applyFill="1" applyBorder="1" applyAlignment="1">
      <alignment vertical="center"/>
    </xf>
    <xf numFmtId="0" fontId="27" fillId="0" borderId="51" xfId="0" applyFont="1" applyFill="1" applyBorder="1" applyAlignment="1">
      <alignment vertical="center"/>
    </xf>
    <xf numFmtId="0" fontId="27" fillId="0" borderId="0" xfId="0" applyFont="1" applyFill="1" applyAlignment="1">
      <alignment horizontal="center" vertical="center"/>
    </xf>
    <xf numFmtId="0" fontId="26" fillId="0" borderId="28" xfId="44" applyFont="1" applyFill="1" applyBorder="1" applyAlignment="1">
      <alignment horizontal="center" vertical="center" wrapText="1" shrinkToFit="1"/>
    </xf>
    <xf numFmtId="0" fontId="26" fillId="0" borderId="29" xfId="0" applyFont="1" applyFill="1" applyBorder="1" applyAlignment="1">
      <alignment vertical="center" wrapText="1"/>
    </xf>
    <xf numFmtId="0" fontId="29" fillId="0" borderId="31" xfId="44" applyFont="1" applyFill="1" applyBorder="1" applyAlignment="1">
      <alignment horizontal="center"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0" xfId="44" applyFont="1" applyFill="1" applyBorder="1" applyAlignment="1">
      <alignment horizontal="center" vertical="center"/>
    </xf>
    <xf numFmtId="0" fontId="26" fillId="0" borderId="35" xfId="0" applyFont="1" applyFill="1" applyBorder="1" applyAlignment="1">
      <alignment vertical="center"/>
    </xf>
    <xf numFmtId="38" fontId="26" fillId="0" borderId="36" xfId="33" applyFont="1" applyFill="1" applyBorder="1" applyAlignment="1">
      <alignment vertical="center"/>
    </xf>
    <xf numFmtId="0" fontId="29" fillId="0" borderId="0" xfId="44" applyFont="1" applyFill="1" applyAlignment="1">
      <alignment horizontal="left" vertical="center"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xr:uid="{00000000-0005-0000-0000-000022000000}"/>
    <cellStyle name="桁区切り 2 2" xfId="55" xr:uid="{00000000-0005-0000-0000-000023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7" xr:uid="{00000000-0005-0000-0000-00002B000000}"/>
    <cellStyle name="入力" xfId="41" builtinId="20" customBuiltin="1"/>
    <cellStyle name="標準" xfId="0" builtinId="0"/>
    <cellStyle name="標準 2" xfId="42" xr:uid="{00000000-0005-0000-0000-00002E000000}"/>
    <cellStyle name="標準 2 2" xfId="49" xr:uid="{00000000-0005-0000-0000-00002F000000}"/>
    <cellStyle name="標準 3" xfId="43" xr:uid="{00000000-0005-0000-0000-000030000000}"/>
    <cellStyle name="標準 3 2" xfId="50" xr:uid="{00000000-0005-0000-0000-000031000000}"/>
    <cellStyle name="標準 4" xfId="46" xr:uid="{00000000-0005-0000-0000-000032000000}"/>
    <cellStyle name="標準 4 2" xfId="47" xr:uid="{00000000-0005-0000-0000-000033000000}"/>
    <cellStyle name="標準 4 2 2" xfId="58" xr:uid="{00000000-0005-0000-0000-000034000000}"/>
    <cellStyle name="標準 4 3" xfId="56" xr:uid="{00000000-0005-0000-0000-000035000000}"/>
    <cellStyle name="標準 5" xfId="48" xr:uid="{00000000-0005-0000-0000-000036000000}"/>
    <cellStyle name="標準 5 2" xfId="53" xr:uid="{00000000-0005-0000-0000-000037000000}"/>
    <cellStyle name="標準 6" xfId="52" xr:uid="{00000000-0005-0000-0000-000038000000}"/>
    <cellStyle name="標準_予算内訳H20【下北海域】" xfId="44" xr:uid="{00000000-0005-0000-0000-000039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CCFF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9524</xdr:colOff>
      <xdr:row>1</xdr:row>
      <xdr:rowOff>285751</xdr:rowOff>
    </xdr:from>
    <xdr:to>
      <xdr:col>12</xdr:col>
      <xdr:colOff>180975</xdr:colOff>
      <xdr:row>3</xdr:row>
      <xdr:rowOff>28575</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bwMode="auto">
        <a:xfrm>
          <a:off x="3038474" y="914401"/>
          <a:ext cx="6362701" cy="3619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tabSelected="1" view="pageBreakPreview" topLeftCell="I36" zoomScaleNormal="100" zoomScaleSheetLayoutView="100" workbookViewId="0">
      <selection sqref="A1:XFD1"/>
    </sheetView>
  </sheetViews>
  <sheetFormatPr defaultColWidth="9" defaultRowHeight="24.95" customHeight="1"/>
  <cols>
    <col min="1" max="1" width="9.875" style="1" bestFit="1" customWidth="1"/>
    <col min="2" max="2" width="10.125" style="1" customWidth="1"/>
    <col min="3" max="3" width="9.125" style="1" customWidth="1"/>
    <col min="4" max="4" width="10.625" style="1" customWidth="1"/>
    <col min="5" max="7" width="9.625" style="1" customWidth="1"/>
    <col min="8" max="8" width="11.625" style="1" customWidth="1"/>
    <col min="9" max="9" width="11.375" style="1" bestFit="1" customWidth="1"/>
    <col min="10" max="10" width="10.125" style="1" customWidth="1"/>
    <col min="11" max="11" width="9.125" style="1" customWidth="1"/>
    <col min="12" max="12" width="10.125" style="1" customWidth="1"/>
    <col min="13" max="15" width="9.125" style="1" customWidth="1"/>
    <col min="16" max="17" width="11.625" style="1" customWidth="1"/>
    <col min="18" max="16384" width="9" style="1"/>
  </cols>
  <sheetData>
    <row r="1" spans="1:17" s="7" customFormat="1" ht="24.95" customHeight="1">
      <c r="A1" s="73" t="s">
        <v>45</v>
      </c>
      <c r="B1" s="73"/>
      <c r="C1" s="73"/>
      <c r="D1" s="73"/>
      <c r="E1" s="73"/>
      <c r="F1" s="73"/>
      <c r="G1" s="73"/>
      <c r="H1" s="73"/>
      <c r="I1" s="73"/>
      <c r="J1" s="73"/>
      <c r="K1" s="73"/>
      <c r="L1" s="73"/>
      <c r="M1" s="73"/>
      <c r="N1" s="73"/>
      <c r="O1" s="73"/>
      <c r="P1" s="73"/>
      <c r="Q1" s="73"/>
    </row>
    <row r="2" spans="1:17" s="7" customFormat="1" ht="24.95" customHeight="1">
      <c r="E2" s="8"/>
      <c r="Q2" s="5"/>
    </row>
    <row r="3" spans="1:17" s="7" customFormat="1" ht="24" customHeight="1">
      <c r="A3" s="9" t="s">
        <v>24</v>
      </c>
      <c r="B3" s="9" t="s">
        <v>27</v>
      </c>
      <c r="C3" s="9"/>
      <c r="E3" s="8"/>
      <c r="Q3" s="5"/>
    </row>
    <row r="4" spans="1:17" s="7" customFormat="1" ht="24" customHeight="1" thickBot="1">
      <c r="A4" s="9" t="s">
        <v>0</v>
      </c>
      <c r="B4" s="9"/>
      <c r="C4" s="9"/>
      <c r="E4" s="8"/>
      <c r="P4" s="10" t="s">
        <v>28</v>
      </c>
      <c r="Q4" s="5"/>
    </row>
    <row r="5" spans="1:17" s="7" customFormat="1" ht="24" customHeight="1">
      <c r="A5" s="74" t="s">
        <v>29</v>
      </c>
      <c r="B5" s="11" t="s">
        <v>1</v>
      </c>
      <c r="C5" s="12" t="s">
        <v>30</v>
      </c>
      <c r="D5" s="76" t="s">
        <v>46</v>
      </c>
      <c r="E5" s="77"/>
      <c r="F5" s="77"/>
      <c r="G5" s="77"/>
      <c r="H5" s="78"/>
      <c r="I5" s="79" t="s">
        <v>47</v>
      </c>
      <c r="J5" s="76"/>
      <c r="K5" s="76"/>
      <c r="L5" s="77"/>
      <c r="M5" s="77"/>
      <c r="N5" s="77"/>
      <c r="O5" s="77"/>
      <c r="P5" s="77"/>
      <c r="Q5" s="68" t="s">
        <v>2</v>
      </c>
    </row>
    <row r="6" spans="1:17" s="7" customFormat="1" ht="33" customHeight="1" thickBot="1">
      <c r="A6" s="75"/>
      <c r="B6" s="13" t="s">
        <v>31</v>
      </c>
      <c r="C6" s="14" t="s">
        <v>32</v>
      </c>
      <c r="D6" s="15" t="s">
        <v>4</v>
      </c>
      <c r="E6" s="16" t="s">
        <v>33</v>
      </c>
      <c r="F6" s="17" t="s">
        <v>34</v>
      </c>
      <c r="G6" s="17" t="s">
        <v>35</v>
      </c>
      <c r="H6" s="18" t="s">
        <v>3</v>
      </c>
      <c r="I6" s="19" t="s">
        <v>26</v>
      </c>
      <c r="J6" s="20" t="s">
        <v>6</v>
      </c>
      <c r="K6" s="21" t="s">
        <v>7</v>
      </c>
      <c r="L6" s="22" t="s">
        <v>5</v>
      </c>
      <c r="M6" s="23" t="s">
        <v>49</v>
      </c>
      <c r="N6" s="16" t="s">
        <v>8</v>
      </c>
      <c r="O6" s="21" t="s">
        <v>9</v>
      </c>
      <c r="P6" s="21" t="s">
        <v>3</v>
      </c>
      <c r="Q6" s="80"/>
    </row>
    <row r="7" spans="1:17" s="7" customFormat="1" ht="24" customHeight="1">
      <c r="A7" s="24" t="s">
        <v>10</v>
      </c>
      <c r="B7" s="25"/>
      <c r="C7" s="26"/>
      <c r="D7" s="27">
        <v>0</v>
      </c>
      <c r="E7" s="28">
        <v>0</v>
      </c>
      <c r="F7" s="29">
        <v>0</v>
      </c>
      <c r="G7" s="29">
        <v>0</v>
      </c>
      <c r="H7" s="30">
        <f>SUM(D7:G7)</f>
        <v>0</v>
      </c>
      <c r="I7" s="31">
        <v>0</v>
      </c>
      <c r="J7" s="32">
        <f>INT(I7*41/1000)</f>
        <v>0</v>
      </c>
      <c r="K7" s="31">
        <v>0</v>
      </c>
      <c r="L7" s="28">
        <f>INT(I7*41/1000)</f>
        <v>0</v>
      </c>
      <c r="M7" s="27">
        <v>0</v>
      </c>
      <c r="N7" s="27">
        <v>0</v>
      </c>
      <c r="O7" s="27">
        <v>0</v>
      </c>
      <c r="P7" s="29">
        <f t="shared" ref="P7:P20" si="0">SUM(J7:O7)</f>
        <v>0</v>
      </c>
      <c r="Q7" s="81"/>
    </row>
    <row r="8" spans="1:17" s="7" customFormat="1" ht="24" customHeight="1">
      <c r="A8" s="24" t="s">
        <v>11</v>
      </c>
      <c r="B8" s="25"/>
      <c r="C8" s="26"/>
      <c r="D8" s="27">
        <v>0</v>
      </c>
      <c r="E8" s="28">
        <v>0</v>
      </c>
      <c r="F8" s="29">
        <v>0</v>
      </c>
      <c r="G8" s="29">
        <v>0</v>
      </c>
      <c r="H8" s="30">
        <f t="shared" ref="H8:H20" si="1">SUM(D8:G8)</f>
        <v>0</v>
      </c>
      <c r="I8" s="31">
        <v>0</v>
      </c>
      <c r="J8" s="33">
        <v>0</v>
      </c>
      <c r="K8" s="31">
        <v>0</v>
      </c>
      <c r="L8" s="28">
        <f>INT(I8*41/1000)</f>
        <v>0</v>
      </c>
      <c r="M8" s="27">
        <v>0</v>
      </c>
      <c r="N8" s="27">
        <v>0</v>
      </c>
      <c r="O8" s="27">
        <v>0</v>
      </c>
      <c r="P8" s="29">
        <f t="shared" si="0"/>
        <v>0</v>
      </c>
      <c r="Q8" s="71"/>
    </row>
    <row r="9" spans="1:17" s="7" customFormat="1" ht="24" customHeight="1">
      <c r="A9" s="24" t="s">
        <v>12</v>
      </c>
      <c r="B9" s="25"/>
      <c r="C9" s="26"/>
      <c r="D9" s="27">
        <v>0</v>
      </c>
      <c r="E9" s="28">
        <v>0</v>
      </c>
      <c r="F9" s="29">
        <v>0</v>
      </c>
      <c r="G9" s="29">
        <v>0</v>
      </c>
      <c r="H9" s="30">
        <f t="shared" si="1"/>
        <v>0</v>
      </c>
      <c r="I9" s="31">
        <v>0</v>
      </c>
      <c r="J9" s="33">
        <v>0</v>
      </c>
      <c r="K9" s="31">
        <v>0</v>
      </c>
      <c r="L9" s="28">
        <f>INT(I9*41/1000)</f>
        <v>0</v>
      </c>
      <c r="M9" s="27">
        <v>0</v>
      </c>
      <c r="N9" s="27">
        <v>0</v>
      </c>
      <c r="O9" s="27">
        <v>0</v>
      </c>
      <c r="P9" s="29">
        <f t="shared" si="0"/>
        <v>0</v>
      </c>
      <c r="Q9" s="71"/>
    </row>
    <row r="10" spans="1:17" s="7" customFormat="1" ht="24" customHeight="1">
      <c r="A10" s="24" t="s">
        <v>13</v>
      </c>
      <c r="B10" s="25"/>
      <c r="C10" s="26"/>
      <c r="D10" s="27">
        <v>0</v>
      </c>
      <c r="E10" s="28">
        <v>0</v>
      </c>
      <c r="F10" s="29">
        <v>0</v>
      </c>
      <c r="G10" s="29">
        <v>0</v>
      </c>
      <c r="H10" s="30">
        <f t="shared" si="1"/>
        <v>0</v>
      </c>
      <c r="I10" s="31">
        <v>0</v>
      </c>
      <c r="J10" s="33">
        <v>0</v>
      </c>
      <c r="K10" s="31">
        <v>0</v>
      </c>
      <c r="L10" s="28">
        <v>0</v>
      </c>
      <c r="M10" s="27">
        <v>0</v>
      </c>
      <c r="N10" s="27">
        <v>0</v>
      </c>
      <c r="O10" s="27">
        <v>0</v>
      </c>
      <c r="P10" s="29">
        <f t="shared" si="0"/>
        <v>0</v>
      </c>
      <c r="Q10" s="71"/>
    </row>
    <row r="11" spans="1:17" s="7" customFormat="1" ht="24" customHeight="1">
      <c r="A11" s="24" t="s">
        <v>14</v>
      </c>
      <c r="B11" s="25"/>
      <c r="C11" s="26"/>
      <c r="D11" s="27">
        <v>0</v>
      </c>
      <c r="E11" s="28">
        <v>0</v>
      </c>
      <c r="F11" s="29">
        <v>0</v>
      </c>
      <c r="G11" s="29">
        <v>0</v>
      </c>
      <c r="H11" s="30">
        <f t="shared" si="1"/>
        <v>0</v>
      </c>
      <c r="I11" s="31">
        <v>0</v>
      </c>
      <c r="J11" s="33">
        <v>0</v>
      </c>
      <c r="K11" s="31">
        <v>0</v>
      </c>
      <c r="L11" s="28">
        <f t="shared" ref="L11" si="2">INT(I11*41/1000)</f>
        <v>0</v>
      </c>
      <c r="M11" s="27">
        <v>0</v>
      </c>
      <c r="N11" s="27">
        <v>0</v>
      </c>
      <c r="O11" s="27">
        <v>0</v>
      </c>
      <c r="P11" s="29">
        <f t="shared" si="0"/>
        <v>0</v>
      </c>
      <c r="Q11" s="71"/>
    </row>
    <row r="12" spans="1:17" s="7" customFormat="1" ht="24" customHeight="1">
      <c r="A12" s="24" t="s">
        <v>15</v>
      </c>
      <c r="B12" s="34">
        <v>386000</v>
      </c>
      <c r="C12" s="35">
        <v>1</v>
      </c>
      <c r="D12" s="27">
        <v>386000</v>
      </c>
      <c r="E12" s="28">
        <v>26000</v>
      </c>
      <c r="F12" s="29">
        <v>0</v>
      </c>
      <c r="G12" s="29">
        <v>0</v>
      </c>
      <c r="H12" s="30">
        <f t="shared" si="1"/>
        <v>412000</v>
      </c>
      <c r="I12" s="31">
        <v>420000</v>
      </c>
      <c r="J12" s="36">
        <f>INT(I12*41/1000)</f>
        <v>17220</v>
      </c>
      <c r="K12" s="31">
        <v>0</v>
      </c>
      <c r="L12" s="28">
        <f>INT(I12*71.44/1000)</f>
        <v>30004</v>
      </c>
      <c r="M12" s="27">
        <f t="shared" ref="M12:M17" si="3">INT(I12*0.9/1000)</f>
        <v>378</v>
      </c>
      <c r="N12" s="27">
        <f>INT(H12*11.5/1000)</f>
        <v>4738</v>
      </c>
      <c r="O12" s="27">
        <v>0</v>
      </c>
      <c r="P12" s="29">
        <f t="shared" si="0"/>
        <v>52340</v>
      </c>
      <c r="Q12" s="71"/>
    </row>
    <row r="13" spans="1:17" s="7" customFormat="1" ht="24" customHeight="1">
      <c r="A13" s="24" t="s">
        <v>16</v>
      </c>
      <c r="B13" s="34">
        <v>386000</v>
      </c>
      <c r="C13" s="35">
        <v>1</v>
      </c>
      <c r="D13" s="27">
        <v>386000</v>
      </c>
      <c r="E13" s="28">
        <v>26000</v>
      </c>
      <c r="F13" s="29">
        <v>0</v>
      </c>
      <c r="G13" s="29">
        <v>0</v>
      </c>
      <c r="H13" s="30">
        <f t="shared" si="1"/>
        <v>412000</v>
      </c>
      <c r="I13" s="31">
        <v>420000</v>
      </c>
      <c r="J13" s="36">
        <f t="shared" ref="J13:J16" si="4">INT(I13*41/1000)</f>
        <v>17220</v>
      </c>
      <c r="K13" s="31">
        <v>0</v>
      </c>
      <c r="L13" s="28">
        <f t="shared" ref="L13:L16" si="5">INT(I13*71.44/1000)</f>
        <v>30004</v>
      </c>
      <c r="M13" s="27">
        <f t="shared" si="3"/>
        <v>378</v>
      </c>
      <c r="N13" s="27">
        <f>INT(H13*11.5/1000)</f>
        <v>4738</v>
      </c>
      <c r="O13" s="27">
        <v>0</v>
      </c>
      <c r="P13" s="29">
        <f t="shared" si="0"/>
        <v>52340</v>
      </c>
      <c r="Q13" s="71"/>
    </row>
    <row r="14" spans="1:17" s="7" customFormat="1" ht="24" customHeight="1">
      <c r="A14" s="24" t="s">
        <v>17</v>
      </c>
      <c r="B14" s="34">
        <v>386000</v>
      </c>
      <c r="C14" s="35">
        <v>1</v>
      </c>
      <c r="D14" s="27">
        <v>386000</v>
      </c>
      <c r="E14" s="28">
        <v>26000</v>
      </c>
      <c r="F14" s="29">
        <v>0</v>
      </c>
      <c r="G14" s="29">
        <v>0</v>
      </c>
      <c r="H14" s="30">
        <f t="shared" si="1"/>
        <v>412000</v>
      </c>
      <c r="I14" s="31">
        <v>420000</v>
      </c>
      <c r="J14" s="36">
        <f t="shared" si="4"/>
        <v>17220</v>
      </c>
      <c r="K14" s="31">
        <v>0</v>
      </c>
      <c r="L14" s="28">
        <f t="shared" si="5"/>
        <v>30004</v>
      </c>
      <c r="M14" s="27">
        <f t="shared" si="3"/>
        <v>378</v>
      </c>
      <c r="N14" s="27">
        <f>INT(H14*11.5/1000)</f>
        <v>4738</v>
      </c>
      <c r="O14" s="27">
        <v>0</v>
      </c>
      <c r="P14" s="29">
        <f t="shared" si="0"/>
        <v>52340</v>
      </c>
      <c r="Q14" s="71"/>
    </row>
    <row r="15" spans="1:17" s="7" customFormat="1" ht="24" customHeight="1">
      <c r="A15" s="37" t="s">
        <v>18</v>
      </c>
      <c r="B15" s="34">
        <v>386000</v>
      </c>
      <c r="C15" s="35">
        <v>1</v>
      </c>
      <c r="D15" s="27">
        <v>386000</v>
      </c>
      <c r="E15" s="28">
        <v>26000</v>
      </c>
      <c r="F15" s="29">
        <v>0</v>
      </c>
      <c r="G15" s="29">
        <v>0</v>
      </c>
      <c r="H15" s="30">
        <f t="shared" si="1"/>
        <v>412000</v>
      </c>
      <c r="I15" s="31">
        <v>420000</v>
      </c>
      <c r="J15" s="36">
        <f t="shared" si="4"/>
        <v>17220</v>
      </c>
      <c r="K15" s="31">
        <v>0</v>
      </c>
      <c r="L15" s="28">
        <f t="shared" si="5"/>
        <v>30004</v>
      </c>
      <c r="M15" s="27">
        <f t="shared" si="3"/>
        <v>378</v>
      </c>
      <c r="N15" s="27">
        <f>INT(H15*11.5/1000)</f>
        <v>4738</v>
      </c>
      <c r="O15" s="27">
        <v>0</v>
      </c>
      <c r="P15" s="29">
        <f t="shared" si="0"/>
        <v>52340</v>
      </c>
      <c r="Q15" s="71"/>
    </row>
    <row r="16" spans="1:17" s="7" customFormat="1" ht="24" customHeight="1">
      <c r="A16" s="37" t="s">
        <v>19</v>
      </c>
      <c r="B16" s="34">
        <v>386000</v>
      </c>
      <c r="C16" s="35">
        <v>1</v>
      </c>
      <c r="D16" s="27">
        <v>386000</v>
      </c>
      <c r="E16" s="28">
        <v>26000</v>
      </c>
      <c r="F16" s="29">
        <v>0</v>
      </c>
      <c r="G16" s="29">
        <v>0</v>
      </c>
      <c r="H16" s="30">
        <f t="shared" si="1"/>
        <v>412000</v>
      </c>
      <c r="I16" s="31">
        <v>420000</v>
      </c>
      <c r="J16" s="36">
        <f t="shared" si="4"/>
        <v>17220</v>
      </c>
      <c r="K16" s="31">
        <v>0</v>
      </c>
      <c r="L16" s="28">
        <f t="shared" si="5"/>
        <v>30004</v>
      </c>
      <c r="M16" s="27">
        <f t="shared" si="3"/>
        <v>378</v>
      </c>
      <c r="N16" s="27">
        <f>INT(H16*11.5/1000)</f>
        <v>4738</v>
      </c>
      <c r="O16" s="27">
        <v>0</v>
      </c>
      <c r="P16" s="29">
        <f t="shared" si="0"/>
        <v>52340</v>
      </c>
      <c r="Q16" s="71"/>
    </row>
    <row r="17" spans="1:17" s="7" customFormat="1" ht="24" customHeight="1">
      <c r="A17" s="37" t="s">
        <v>20</v>
      </c>
      <c r="B17" s="25"/>
      <c r="C17" s="26"/>
      <c r="D17" s="27">
        <v>106250</v>
      </c>
      <c r="E17" s="28">
        <v>0</v>
      </c>
      <c r="F17" s="29">
        <v>0</v>
      </c>
      <c r="G17" s="29">
        <v>0</v>
      </c>
      <c r="H17" s="30">
        <f t="shared" si="1"/>
        <v>106250</v>
      </c>
      <c r="I17" s="31">
        <v>0</v>
      </c>
      <c r="J17" s="36">
        <f>INT(H17*41/1000*7)</f>
        <v>30493</v>
      </c>
      <c r="K17" s="31">
        <v>0</v>
      </c>
      <c r="L17" s="28">
        <f>INT(H17*71.44/1000*7)</f>
        <v>53133</v>
      </c>
      <c r="M17" s="27">
        <f t="shared" si="3"/>
        <v>0</v>
      </c>
      <c r="N17" s="27">
        <f>INT(H17*11.5/1000*7)</f>
        <v>8553</v>
      </c>
      <c r="O17" s="27">
        <v>0</v>
      </c>
      <c r="P17" s="29">
        <f t="shared" si="0"/>
        <v>92179</v>
      </c>
      <c r="Q17" s="71"/>
    </row>
    <row r="18" spans="1:17" s="7" customFormat="1" ht="24" customHeight="1">
      <c r="A18" s="37" t="s">
        <v>21</v>
      </c>
      <c r="B18" s="25"/>
      <c r="C18" s="26"/>
      <c r="D18" s="27">
        <v>0</v>
      </c>
      <c r="E18" s="28">
        <v>0</v>
      </c>
      <c r="F18" s="29">
        <v>0</v>
      </c>
      <c r="G18" s="29">
        <v>0</v>
      </c>
      <c r="H18" s="30">
        <f t="shared" si="1"/>
        <v>0</v>
      </c>
      <c r="I18" s="31">
        <v>0</v>
      </c>
      <c r="J18" s="33">
        <v>0</v>
      </c>
      <c r="K18" s="31">
        <v>0</v>
      </c>
      <c r="L18" s="28">
        <f>INT(I18*41/1000)</f>
        <v>0</v>
      </c>
      <c r="M18" s="27">
        <v>0</v>
      </c>
      <c r="N18" s="27">
        <v>0</v>
      </c>
      <c r="O18" s="27">
        <v>0</v>
      </c>
      <c r="P18" s="29">
        <f t="shared" si="0"/>
        <v>0</v>
      </c>
      <c r="Q18" s="71"/>
    </row>
    <row r="19" spans="1:17" s="7" customFormat="1" ht="24" customHeight="1">
      <c r="A19" s="37" t="s">
        <v>22</v>
      </c>
      <c r="B19" s="25"/>
      <c r="C19" s="26"/>
      <c r="D19" s="27">
        <v>0</v>
      </c>
      <c r="E19" s="28">
        <v>0</v>
      </c>
      <c r="F19" s="29">
        <v>0</v>
      </c>
      <c r="G19" s="29">
        <v>0</v>
      </c>
      <c r="H19" s="30">
        <f t="shared" si="1"/>
        <v>0</v>
      </c>
      <c r="I19" s="31">
        <v>0</v>
      </c>
      <c r="J19" s="33">
        <v>0</v>
      </c>
      <c r="K19" s="31">
        <v>0</v>
      </c>
      <c r="L19" s="28">
        <f>INT(I19*41/1000)</f>
        <v>0</v>
      </c>
      <c r="M19" s="27">
        <v>0</v>
      </c>
      <c r="N19" s="27">
        <v>0</v>
      </c>
      <c r="O19" s="27">
        <v>0</v>
      </c>
      <c r="P19" s="29">
        <f t="shared" si="0"/>
        <v>0</v>
      </c>
      <c r="Q19" s="71"/>
    </row>
    <row r="20" spans="1:17" s="7" customFormat="1" ht="24" customHeight="1" thickBot="1">
      <c r="A20" s="38" t="s">
        <v>23</v>
      </c>
      <c r="B20" s="39"/>
      <c r="C20" s="40"/>
      <c r="D20" s="41">
        <v>0</v>
      </c>
      <c r="E20" s="41">
        <v>0</v>
      </c>
      <c r="F20" s="42">
        <v>0</v>
      </c>
      <c r="G20" s="42">
        <v>0</v>
      </c>
      <c r="H20" s="43">
        <f t="shared" si="1"/>
        <v>0</v>
      </c>
      <c r="I20" s="44">
        <v>0</v>
      </c>
      <c r="J20" s="45">
        <v>0</v>
      </c>
      <c r="K20" s="46">
        <v>0</v>
      </c>
      <c r="L20" s="41">
        <f>INT(I20*41/1000)</f>
        <v>0</v>
      </c>
      <c r="M20" s="45">
        <v>0</v>
      </c>
      <c r="N20" s="45">
        <v>0</v>
      </c>
      <c r="O20" s="45">
        <v>0</v>
      </c>
      <c r="P20" s="42">
        <f t="shared" si="0"/>
        <v>0</v>
      </c>
      <c r="Q20" s="72"/>
    </row>
    <row r="21" spans="1:17" s="7" customFormat="1" ht="24" customHeight="1" thickTop="1" thickBot="1">
      <c r="A21" s="47" t="s">
        <v>2</v>
      </c>
      <c r="B21" s="48"/>
      <c r="C21" s="49"/>
      <c r="D21" s="50">
        <f>SUM(D7:D20)</f>
        <v>2036250</v>
      </c>
      <c r="E21" s="51">
        <f>SUM(E7:E20)</f>
        <v>130000</v>
      </c>
      <c r="F21" s="51">
        <f>SUM(F7:F20)</f>
        <v>0</v>
      </c>
      <c r="G21" s="51">
        <f>SUM(G7:G20)</f>
        <v>0</v>
      </c>
      <c r="H21" s="52">
        <f>SUM(D21:F21)</f>
        <v>2166250</v>
      </c>
      <c r="I21" s="53"/>
      <c r="J21" s="51">
        <f t="shared" ref="J21:P21" si="6">SUM(J7:J20)</f>
        <v>116593</v>
      </c>
      <c r="K21" s="54">
        <f t="shared" si="6"/>
        <v>0</v>
      </c>
      <c r="L21" s="55">
        <f t="shared" si="6"/>
        <v>203153</v>
      </c>
      <c r="M21" s="51">
        <f t="shared" si="6"/>
        <v>1890</v>
      </c>
      <c r="N21" s="51">
        <f t="shared" si="6"/>
        <v>32243</v>
      </c>
      <c r="O21" s="54">
        <f t="shared" si="6"/>
        <v>0</v>
      </c>
      <c r="P21" s="54">
        <f t="shared" si="6"/>
        <v>353879</v>
      </c>
      <c r="Q21" s="56">
        <f>H21+P21</f>
        <v>2520129</v>
      </c>
    </row>
    <row r="22" spans="1:17" s="7" customFormat="1" ht="24.95" customHeight="1" thickBot="1">
      <c r="P22" s="57" t="s">
        <v>36</v>
      </c>
      <c r="Q22" s="58">
        <f>Q21-E21</f>
        <v>2390129</v>
      </c>
    </row>
    <row r="23" spans="1:17" s="7" customFormat="1" ht="21" customHeight="1">
      <c r="A23" s="2" t="s">
        <v>25</v>
      </c>
      <c r="B23" s="3" t="s">
        <v>37</v>
      </c>
      <c r="C23" s="2"/>
      <c r="Q23" s="59"/>
    </row>
    <row r="24" spans="1:17" s="7" customFormat="1" ht="21" customHeight="1">
      <c r="A24" s="2"/>
      <c r="B24" s="4" t="s">
        <v>48</v>
      </c>
      <c r="C24" s="2"/>
      <c r="Q24" s="60"/>
    </row>
    <row r="25" spans="1:17" s="7" customFormat="1" ht="21" customHeight="1">
      <c r="A25" s="2"/>
      <c r="B25" s="4" t="s">
        <v>38</v>
      </c>
      <c r="C25" s="2"/>
      <c r="Q25" s="6"/>
    </row>
    <row r="26" spans="1:17" s="7" customFormat="1" ht="21" customHeight="1">
      <c r="A26" s="9"/>
      <c r="B26" s="4" t="s">
        <v>39</v>
      </c>
      <c r="C26" s="9"/>
      <c r="Q26" s="61"/>
    </row>
    <row r="27" spans="1:17" s="7" customFormat="1" ht="21" customHeight="1">
      <c r="B27" s="82" t="s">
        <v>40</v>
      </c>
      <c r="C27" s="82"/>
      <c r="D27" s="82"/>
      <c r="E27" s="82"/>
      <c r="F27" s="82"/>
      <c r="G27" s="82"/>
      <c r="H27" s="82"/>
      <c r="I27" s="82"/>
      <c r="J27" s="82"/>
      <c r="K27" s="82"/>
      <c r="Q27" s="62"/>
    </row>
    <row r="28" spans="1:17" s="7" customFormat="1" ht="24" customHeight="1">
      <c r="A28" s="9" t="s">
        <v>0</v>
      </c>
      <c r="B28" s="9"/>
      <c r="C28" s="9"/>
      <c r="E28" s="8"/>
      <c r="P28" s="10"/>
      <c r="Q28" s="5"/>
    </row>
    <row r="29" spans="1:17" s="7" customFormat="1" ht="24" customHeight="1" thickBot="1">
      <c r="A29" s="9" t="s">
        <v>41</v>
      </c>
      <c r="B29" s="9" t="s">
        <v>42</v>
      </c>
      <c r="C29" s="9"/>
      <c r="E29" s="8"/>
      <c r="Q29" s="5"/>
    </row>
    <row r="30" spans="1:17" s="7" customFormat="1" ht="24" customHeight="1">
      <c r="A30" s="74" t="s">
        <v>29</v>
      </c>
      <c r="B30" s="11" t="s">
        <v>1</v>
      </c>
      <c r="C30" s="12" t="s">
        <v>30</v>
      </c>
      <c r="D30" s="76" t="s">
        <v>46</v>
      </c>
      <c r="E30" s="77"/>
      <c r="F30" s="77"/>
      <c r="G30" s="77"/>
      <c r="H30" s="78"/>
      <c r="I30" s="79" t="s">
        <v>47</v>
      </c>
      <c r="J30" s="76"/>
      <c r="K30" s="76"/>
      <c r="L30" s="77"/>
      <c r="M30" s="77"/>
      <c r="N30" s="77"/>
      <c r="O30" s="77"/>
      <c r="P30" s="77"/>
      <c r="Q30" s="68" t="s">
        <v>2</v>
      </c>
    </row>
    <row r="31" spans="1:17" s="7" customFormat="1" ht="33" customHeight="1" thickBot="1">
      <c r="A31" s="75"/>
      <c r="B31" s="13" t="s">
        <v>43</v>
      </c>
      <c r="C31" s="14" t="s">
        <v>44</v>
      </c>
      <c r="D31" s="15" t="s">
        <v>4</v>
      </c>
      <c r="E31" s="16" t="s">
        <v>33</v>
      </c>
      <c r="F31" s="17" t="s">
        <v>34</v>
      </c>
      <c r="G31" s="17" t="s">
        <v>35</v>
      </c>
      <c r="H31" s="18" t="s">
        <v>3</v>
      </c>
      <c r="I31" s="63" t="s">
        <v>26</v>
      </c>
      <c r="J31" s="20" t="s">
        <v>6</v>
      </c>
      <c r="K31" s="21" t="s">
        <v>7</v>
      </c>
      <c r="L31" s="22" t="s">
        <v>5</v>
      </c>
      <c r="M31" s="23" t="s">
        <v>49</v>
      </c>
      <c r="N31" s="16" t="s">
        <v>8</v>
      </c>
      <c r="O31" s="21" t="s">
        <v>9</v>
      </c>
      <c r="P31" s="18" t="s">
        <v>3</v>
      </c>
      <c r="Q31" s="69"/>
    </row>
    <row r="32" spans="1:17" s="7" customFormat="1" ht="24" customHeight="1">
      <c r="A32" s="24" t="s">
        <v>10</v>
      </c>
      <c r="B32" s="25"/>
      <c r="C32" s="26"/>
      <c r="D32" s="27">
        <v>0</v>
      </c>
      <c r="E32" s="28">
        <v>0</v>
      </c>
      <c r="F32" s="29">
        <v>0</v>
      </c>
      <c r="G32" s="29">
        <v>0</v>
      </c>
      <c r="H32" s="30">
        <f t="shared" ref="H32:H45" si="7">SUM(D32:G32)</f>
        <v>0</v>
      </c>
      <c r="I32" s="31">
        <v>0</v>
      </c>
      <c r="J32" s="32">
        <f>INT(I32*41/1000)</f>
        <v>0</v>
      </c>
      <c r="K32" s="31">
        <v>0</v>
      </c>
      <c r="L32" s="28">
        <f>INT(I32*41/1000)</f>
        <v>0</v>
      </c>
      <c r="M32" s="27">
        <v>0</v>
      </c>
      <c r="N32" s="27">
        <v>0</v>
      </c>
      <c r="O32" s="27">
        <v>0</v>
      </c>
      <c r="P32" s="30">
        <f t="shared" ref="P32:P45" si="8">SUM(J32:O32)</f>
        <v>0</v>
      </c>
      <c r="Q32" s="70"/>
    </row>
    <row r="33" spans="1:17" s="7" customFormat="1" ht="24" customHeight="1">
      <c r="A33" s="24" t="s">
        <v>11</v>
      </c>
      <c r="B33" s="25"/>
      <c r="C33" s="26"/>
      <c r="D33" s="27">
        <v>0</v>
      </c>
      <c r="E33" s="28">
        <v>0</v>
      </c>
      <c r="F33" s="29">
        <v>0</v>
      </c>
      <c r="G33" s="29">
        <v>0</v>
      </c>
      <c r="H33" s="30">
        <f t="shared" si="7"/>
        <v>0</v>
      </c>
      <c r="I33" s="31">
        <v>0</v>
      </c>
      <c r="J33" s="33">
        <v>0</v>
      </c>
      <c r="K33" s="31">
        <v>0</v>
      </c>
      <c r="L33" s="28">
        <f>INT(I33*41/1000)</f>
        <v>0</v>
      </c>
      <c r="M33" s="27">
        <v>0</v>
      </c>
      <c r="N33" s="27">
        <v>0</v>
      </c>
      <c r="O33" s="27">
        <v>0</v>
      </c>
      <c r="P33" s="30">
        <f t="shared" si="8"/>
        <v>0</v>
      </c>
      <c r="Q33" s="71"/>
    </row>
    <row r="34" spans="1:17" s="7" customFormat="1" ht="24" customHeight="1">
      <c r="A34" s="24" t="s">
        <v>12</v>
      </c>
      <c r="B34" s="25"/>
      <c r="C34" s="26"/>
      <c r="D34" s="27">
        <v>0</v>
      </c>
      <c r="E34" s="28">
        <v>0</v>
      </c>
      <c r="F34" s="29">
        <v>0</v>
      </c>
      <c r="G34" s="29">
        <v>0</v>
      </c>
      <c r="H34" s="30">
        <f t="shared" si="7"/>
        <v>0</v>
      </c>
      <c r="I34" s="31">
        <v>0</v>
      </c>
      <c r="J34" s="33">
        <v>0</v>
      </c>
      <c r="K34" s="31">
        <v>0</v>
      </c>
      <c r="L34" s="28">
        <f>INT(I34*41/1000)</f>
        <v>0</v>
      </c>
      <c r="M34" s="27">
        <v>0</v>
      </c>
      <c r="N34" s="27">
        <v>0</v>
      </c>
      <c r="O34" s="27">
        <v>0</v>
      </c>
      <c r="P34" s="30">
        <f t="shared" si="8"/>
        <v>0</v>
      </c>
      <c r="Q34" s="71"/>
    </row>
    <row r="35" spans="1:17" s="7" customFormat="1" ht="24" customHeight="1">
      <c r="A35" s="24" t="s">
        <v>13</v>
      </c>
      <c r="B35" s="25"/>
      <c r="C35" s="26"/>
      <c r="D35" s="27">
        <v>0</v>
      </c>
      <c r="E35" s="28">
        <v>0</v>
      </c>
      <c r="F35" s="29">
        <v>0</v>
      </c>
      <c r="G35" s="29">
        <v>0</v>
      </c>
      <c r="H35" s="30">
        <f t="shared" si="7"/>
        <v>0</v>
      </c>
      <c r="I35" s="31">
        <v>0</v>
      </c>
      <c r="J35" s="33">
        <v>0</v>
      </c>
      <c r="K35" s="31">
        <v>0</v>
      </c>
      <c r="L35" s="28">
        <v>0</v>
      </c>
      <c r="M35" s="27">
        <v>0</v>
      </c>
      <c r="N35" s="27">
        <v>0</v>
      </c>
      <c r="O35" s="27">
        <v>0</v>
      </c>
      <c r="P35" s="30">
        <f t="shared" si="8"/>
        <v>0</v>
      </c>
      <c r="Q35" s="71"/>
    </row>
    <row r="36" spans="1:17" s="7" customFormat="1" ht="24" customHeight="1">
      <c r="A36" s="24" t="s">
        <v>14</v>
      </c>
      <c r="B36" s="25"/>
      <c r="C36" s="26"/>
      <c r="D36" s="27">
        <v>0</v>
      </c>
      <c r="E36" s="28">
        <v>0</v>
      </c>
      <c r="F36" s="29">
        <v>0</v>
      </c>
      <c r="G36" s="29">
        <v>0</v>
      </c>
      <c r="H36" s="30">
        <f t="shared" si="7"/>
        <v>0</v>
      </c>
      <c r="I36" s="31">
        <v>0</v>
      </c>
      <c r="J36" s="33">
        <v>0</v>
      </c>
      <c r="K36" s="31">
        <v>0</v>
      </c>
      <c r="L36" s="28">
        <f>INT(I36*41/1000)</f>
        <v>0</v>
      </c>
      <c r="M36" s="27">
        <v>0</v>
      </c>
      <c r="N36" s="27">
        <v>0</v>
      </c>
      <c r="O36" s="27">
        <v>0</v>
      </c>
      <c r="P36" s="30">
        <f t="shared" si="8"/>
        <v>0</v>
      </c>
      <c r="Q36" s="71"/>
    </row>
    <row r="37" spans="1:17" s="7" customFormat="1" ht="24" customHeight="1">
      <c r="A37" s="24" t="s">
        <v>15</v>
      </c>
      <c r="B37" s="34">
        <v>16000</v>
      </c>
      <c r="C37" s="26">
        <v>20</v>
      </c>
      <c r="D37" s="27">
        <v>320000</v>
      </c>
      <c r="E37" s="28">
        <v>9800</v>
      </c>
      <c r="F37" s="29">
        <v>0</v>
      </c>
      <c r="G37" s="29">
        <v>0</v>
      </c>
      <c r="H37" s="30">
        <f t="shared" si="7"/>
        <v>329800</v>
      </c>
      <c r="I37" s="31">
        <v>320000</v>
      </c>
      <c r="J37" s="36">
        <f>INT(I37*41/1000)</f>
        <v>13120</v>
      </c>
      <c r="K37" s="31">
        <v>0</v>
      </c>
      <c r="L37" s="28">
        <f>INT(I37*71.44/1000)</f>
        <v>22860</v>
      </c>
      <c r="M37" s="27">
        <f t="shared" ref="M37:M42" si="9">INT(I37*0.9/1000)</f>
        <v>288</v>
      </c>
      <c r="N37" s="27">
        <f>INT(H37*11.5/1000)</f>
        <v>3792</v>
      </c>
      <c r="O37" s="27">
        <v>0</v>
      </c>
      <c r="P37" s="30">
        <f t="shared" si="8"/>
        <v>40060</v>
      </c>
      <c r="Q37" s="71"/>
    </row>
    <row r="38" spans="1:17" s="7" customFormat="1" ht="24" customHeight="1">
      <c r="A38" s="24" t="s">
        <v>16</v>
      </c>
      <c r="B38" s="34">
        <v>16000</v>
      </c>
      <c r="C38" s="26">
        <v>20</v>
      </c>
      <c r="D38" s="27">
        <v>320000</v>
      </c>
      <c r="E38" s="28">
        <v>9800</v>
      </c>
      <c r="F38" s="29">
        <v>0</v>
      </c>
      <c r="G38" s="29">
        <v>0</v>
      </c>
      <c r="H38" s="30">
        <f t="shared" si="7"/>
        <v>329800</v>
      </c>
      <c r="I38" s="31">
        <v>320000</v>
      </c>
      <c r="J38" s="36">
        <f t="shared" ref="J38:J41" si="10">INT(I38*41/1000)</f>
        <v>13120</v>
      </c>
      <c r="K38" s="31">
        <v>0</v>
      </c>
      <c r="L38" s="28">
        <f>INT(I38*71.44/1000)</f>
        <v>22860</v>
      </c>
      <c r="M38" s="27">
        <f t="shared" si="9"/>
        <v>288</v>
      </c>
      <c r="N38" s="27">
        <f>INT(H38*11.5/1000)</f>
        <v>3792</v>
      </c>
      <c r="O38" s="27">
        <v>0</v>
      </c>
      <c r="P38" s="30">
        <f t="shared" si="8"/>
        <v>40060</v>
      </c>
      <c r="Q38" s="71"/>
    </row>
    <row r="39" spans="1:17" s="7" customFormat="1" ht="24" customHeight="1">
      <c r="A39" s="24" t="s">
        <v>17</v>
      </c>
      <c r="B39" s="34">
        <v>16000</v>
      </c>
      <c r="C39" s="26">
        <v>20</v>
      </c>
      <c r="D39" s="27">
        <v>320000</v>
      </c>
      <c r="E39" s="28">
        <v>9800</v>
      </c>
      <c r="F39" s="29">
        <v>0</v>
      </c>
      <c r="G39" s="29">
        <v>0</v>
      </c>
      <c r="H39" s="30">
        <f t="shared" si="7"/>
        <v>329800</v>
      </c>
      <c r="I39" s="31">
        <v>320000</v>
      </c>
      <c r="J39" s="36">
        <f t="shared" si="10"/>
        <v>13120</v>
      </c>
      <c r="K39" s="31">
        <v>0</v>
      </c>
      <c r="L39" s="28">
        <f t="shared" ref="L39:L40" si="11">INT(I39*71.44/1000)</f>
        <v>22860</v>
      </c>
      <c r="M39" s="27">
        <f t="shared" si="9"/>
        <v>288</v>
      </c>
      <c r="N39" s="27">
        <f>INT(H39*11.5/1000)</f>
        <v>3792</v>
      </c>
      <c r="O39" s="27">
        <v>0</v>
      </c>
      <c r="P39" s="30">
        <f t="shared" si="8"/>
        <v>40060</v>
      </c>
      <c r="Q39" s="71"/>
    </row>
    <row r="40" spans="1:17" s="7" customFormat="1" ht="24" customHeight="1">
      <c r="A40" s="37" t="s">
        <v>18</v>
      </c>
      <c r="B40" s="34">
        <v>16000</v>
      </c>
      <c r="C40" s="26">
        <v>20</v>
      </c>
      <c r="D40" s="27">
        <v>320000</v>
      </c>
      <c r="E40" s="28">
        <v>9800</v>
      </c>
      <c r="F40" s="29">
        <v>0</v>
      </c>
      <c r="G40" s="29">
        <v>0</v>
      </c>
      <c r="H40" s="30">
        <f t="shared" si="7"/>
        <v>329800</v>
      </c>
      <c r="I40" s="31">
        <v>320000</v>
      </c>
      <c r="J40" s="36">
        <f t="shared" si="10"/>
        <v>13120</v>
      </c>
      <c r="K40" s="31">
        <v>0</v>
      </c>
      <c r="L40" s="28">
        <f t="shared" si="11"/>
        <v>22860</v>
      </c>
      <c r="M40" s="27">
        <f t="shared" si="9"/>
        <v>288</v>
      </c>
      <c r="N40" s="27">
        <f>INT(H40*11.5/1000)</f>
        <v>3792</v>
      </c>
      <c r="O40" s="27">
        <v>0</v>
      </c>
      <c r="P40" s="30">
        <f t="shared" si="8"/>
        <v>40060</v>
      </c>
      <c r="Q40" s="71"/>
    </row>
    <row r="41" spans="1:17" s="7" customFormat="1" ht="24" customHeight="1">
      <c r="A41" s="37" t="s">
        <v>19</v>
      </c>
      <c r="B41" s="34">
        <v>16000</v>
      </c>
      <c r="C41" s="26">
        <v>20</v>
      </c>
      <c r="D41" s="27">
        <v>320000</v>
      </c>
      <c r="E41" s="28">
        <v>9800</v>
      </c>
      <c r="F41" s="29">
        <v>0</v>
      </c>
      <c r="G41" s="29">
        <v>0</v>
      </c>
      <c r="H41" s="30">
        <f t="shared" si="7"/>
        <v>329800</v>
      </c>
      <c r="I41" s="31">
        <v>320000</v>
      </c>
      <c r="J41" s="36">
        <f t="shared" si="10"/>
        <v>13120</v>
      </c>
      <c r="K41" s="31">
        <v>0</v>
      </c>
      <c r="L41" s="28">
        <f>INT(I41*71.44/1000)</f>
        <v>22860</v>
      </c>
      <c r="M41" s="27">
        <f t="shared" si="9"/>
        <v>288</v>
      </c>
      <c r="N41" s="27">
        <f>INT(H41*11.5/1000)</f>
        <v>3792</v>
      </c>
      <c r="O41" s="27">
        <v>0</v>
      </c>
      <c r="P41" s="30">
        <f t="shared" si="8"/>
        <v>40060</v>
      </c>
      <c r="Q41" s="71"/>
    </row>
    <row r="42" spans="1:17" s="7" customFormat="1" ht="24" customHeight="1">
      <c r="A42" s="37" t="s">
        <v>20</v>
      </c>
      <c r="B42" s="25"/>
      <c r="C42" s="26"/>
      <c r="D42" s="27">
        <v>85333</v>
      </c>
      <c r="E42" s="28">
        <v>0</v>
      </c>
      <c r="F42" s="29">
        <v>0</v>
      </c>
      <c r="G42" s="29">
        <v>0</v>
      </c>
      <c r="H42" s="30">
        <f t="shared" si="7"/>
        <v>85333</v>
      </c>
      <c r="I42" s="31">
        <v>0</v>
      </c>
      <c r="J42" s="36">
        <f>INT(H42*41/1000*7)</f>
        <v>24490</v>
      </c>
      <c r="K42" s="31">
        <v>0</v>
      </c>
      <c r="L42" s="28">
        <f>INT(H42*71.44/1000*7)</f>
        <v>42673</v>
      </c>
      <c r="M42" s="27">
        <f t="shared" si="9"/>
        <v>0</v>
      </c>
      <c r="N42" s="27">
        <f>INT(H42*11.5/1000*7)</f>
        <v>6869</v>
      </c>
      <c r="O42" s="27">
        <v>0</v>
      </c>
      <c r="P42" s="30">
        <f t="shared" si="8"/>
        <v>74032</v>
      </c>
      <c r="Q42" s="71"/>
    </row>
    <row r="43" spans="1:17" s="7" customFormat="1" ht="24" customHeight="1">
      <c r="A43" s="37" t="s">
        <v>21</v>
      </c>
      <c r="B43" s="25"/>
      <c r="C43" s="26"/>
      <c r="D43" s="27">
        <v>0</v>
      </c>
      <c r="E43" s="28">
        <v>0</v>
      </c>
      <c r="F43" s="29">
        <v>0</v>
      </c>
      <c r="G43" s="29">
        <v>0</v>
      </c>
      <c r="H43" s="30">
        <f t="shared" si="7"/>
        <v>0</v>
      </c>
      <c r="I43" s="31">
        <v>0</v>
      </c>
      <c r="J43" s="33">
        <v>0</v>
      </c>
      <c r="K43" s="31">
        <v>0</v>
      </c>
      <c r="L43" s="28">
        <f>INT(I43*41/1000)</f>
        <v>0</v>
      </c>
      <c r="M43" s="27">
        <v>0</v>
      </c>
      <c r="N43" s="27">
        <v>0</v>
      </c>
      <c r="O43" s="27">
        <v>0</v>
      </c>
      <c r="P43" s="30">
        <f t="shared" si="8"/>
        <v>0</v>
      </c>
      <c r="Q43" s="71"/>
    </row>
    <row r="44" spans="1:17" s="7" customFormat="1" ht="24" customHeight="1">
      <c r="A44" s="37" t="s">
        <v>22</v>
      </c>
      <c r="B44" s="25"/>
      <c r="C44" s="26"/>
      <c r="D44" s="27">
        <v>0</v>
      </c>
      <c r="E44" s="28">
        <v>0</v>
      </c>
      <c r="F44" s="29">
        <v>0</v>
      </c>
      <c r="G44" s="29">
        <v>0</v>
      </c>
      <c r="H44" s="30">
        <f t="shared" si="7"/>
        <v>0</v>
      </c>
      <c r="I44" s="31">
        <v>0</v>
      </c>
      <c r="J44" s="33">
        <v>0</v>
      </c>
      <c r="K44" s="31">
        <v>0</v>
      </c>
      <c r="L44" s="28">
        <f>INT(I44*41/1000)</f>
        <v>0</v>
      </c>
      <c r="M44" s="27">
        <v>0</v>
      </c>
      <c r="N44" s="27">
        <v>0</v>
      </c>
      <c r="O44" s="27">
        <v>0</v>
      </c>
      <c r="P44" s="30">
        <f t="shared" si="8"/>
        <v>0</v>
      </c>
      <c r="Q44" s="71"/>
    </row>
    <row r="45" spans="1:17" s="7" customFormat="1" ht="24" customHeight="1" thickBot="1">
      <c r="A45" s="38" t="s">
        <v>23</v>
      </c>
      <c r="B45" s="39"/>
      <c r="C45" s="40"/>
      <c r="D45" s="41">
        <v>0</v>
      </c>
      <c r="E45" s="41">
        <v>0</v>
      </c>
      <c r="F45" s="42">
        <v>0</v>
      </c>
      <c r="G45" s="42">
        <v>0</v>
      </c>
      <c r="H45" s="43">
        <f t="shared" si="7"/>
        <v>0</v>
      </c>
      <c r="I45" s="64">
        <v>0</v>
      </c>
      <c r="J45" s="65">
        <v>0</v>
      </c>
      <c r="K45" s="46">
        <v>0</v>
      </c>
      <c r="L45" s="41">
        <f>INT(I45*41/1000)</f>
        <v>0</v>
      </c>
      <c r="M45" s="45">
        <v>0</v>
      </c>
      <c r="N45" s="45">
        <v>0</v>
      </c>
      <c r="O45" s="45">
        <v>0</v>
      </c>
      <c r="P45" s="43">
        <f t="shared" si="8"/>
        <v>0</v>
      </c>
      <c r="Q45" s="72"/>
    </row>
    <row r="46" spans="1:17" s="7" customFormat="1" ht="24" customHeight="1" thickTop="1" thickBot="1">
      <c r="A46" s="47" t="s">
        <v>2</v>
      </c>
      <c r="B46" s="48"/>
      <c r="C46" s="49"/>
      <c r="D46" s="50">
        <f>SUM(D32:D45)</f>
        <v>1685333</v>
      </c>
      <c r="E46" s="51">
        <f>SUM(E32:E45)</f>
        <v>49000</v>
      </c>
      <c r="F46" s="51">
        <f>SUM(F32:F45)</f>
        <v>0</v>
      </c>
      <c r="G46" s="51">
        <f>SUM(G32:G45)</f>
        <v>0</v>
      </c>
      <c r="H46" s="52">
        <f>SUM(D46:F46)</f>
        <v>1734333</v>
      </c>
      <c r="I46" s="66"/>
      <c r="J46" s="67">
        <f t="shared" ref="J46:P46" si="12">SUM(J32:J45)</f>
        <v>90090</v>
      </c>
      <c r="K46" s="54">
        <f t="shared" si="12"/>
        <v>0</v>
      </c>
      <c r="L46" s="51">
        <f t="shared" si="12"/>
        <v>156973</v>
      </c>
      <c r="M46" s="51">
        <f t="shared" si="12"/>
        <v>1440</v>
      </c>
      <c r="N46" s="51">
        <f t="shared" si="12"/>
        <v>25829</v>
      </c>
      <c r="O46" s="54">
        <f t="shared" si="12"/>
        <v>0</v>
      </c>
      <c r="P46" s="52">
        <f t="shared" si="12"/>
        <v>274332</v>
      </c>
      <c r="Q46" s="56">
        <f>H46+P46</f>
        <v>2008665</v>
      </c>
    </row>
    <row r="47" spans="1:17" s="7" customFormat="1" ht="24.95" customHeight="1" thickBot="1">
      <c r="P47" s="57" t="s">
        <v>36</v>
      </c>
      <c r="Q47" s="58">
        <f>Q46-E46</f>
        <v>1959665</v>
      </c>
    </row>
    <row r="48" spans="1:17" s="7" customFormat="1" ht="21" customHeight="1">
      <c r="A48" s="2" t="s">
        <v>25</v>
      </c>
      <c r="B48" s="3" t="s">
        <v>37</v>
      </c>
      <c r="C48" s="2"/>
      <c r="Q48" s="59"/>
    </row>
    <row r="49" spans="1:17" s="7" customFormat="1" ht="21" customHeight="1">
      <c r="A49" s="2"/>
      <c r="B49" s="4" t="s">
        <v>48</v>
      </c>
      <c r="C49" s="2"/>
      <c r="Q49" s="60"/>
    </row>
    <row r="50" spans="1:17" s="7" customFormat="1" ht="21" customHeight="1">
      <c r="A50" s="2"/>
      <c r="B50" s="4" t="s">
        <v>38</v>
      </c>
      <c r="C50" s="2"/>
      <c r="Q50" s="6"/>
    </row>
    <row r="51" spans="1:17" s="7" customFormat="1" ht="21" customHeight="1">
      <c r="A51" s="9"/>
      <c r="B51" s="4" t="s">
        <v>39</v>
      </c>
      <c r="C51" s="9"/>
      <c r="Q51" s="61"/>
    </row>
    <row r="52" spans="1:17" s="7" customFormat="1" ht="21" customHeight="1">
      <c r="B52" s="82" t="s">
        <v>40</v>
      </c>
      <c r="C52" s="82"/>
      <c r="D52" s="82"/>
      <c r="E52" s="82"/>
      <c r="F52" s="82"/>
      <c r="G52" s="82"/>
      <c r="H52" s="82"/>
      <c r="I52" s="82"/>
      <c r="J52" s="82"/>
      <c r="K52" s="82"/>
      <c r="Q52" s="62"/>
    </row>
  </sheetData>
  <mergeCells count="13">
    <mergeCell ref="B52:K52"/>
    <mergeCell ref="B27:K27"/>
    <mergeCell ref="A30:A31"/>
    <mergeCell ref="D30:H30"/>
    <mergeCell ref="I30:P30"/>
    <mergeCell ref="Q30:Q31"/>
    <mergeCell ref="Q32:Q45"/>
    <mergeCell ref="A1:Q1"/>
    <mergeCell ref="A5:A6"/>
    <mergeCell ref="D5:H5"/>
    <mergeCell ref="I5:P5"/>
    <mergeCell ref="Q5:Q6"/>
    <mergeCell ref="Q7:Q20"/>
  </mergeCells>
  <phoneticPr fontId="5"/>
  <printOptions horizontalCentered="1"/>
  <pageMargins left="0.39370078740157483" right="0.39370078740157483" top="0.78740157480314965" bottom="0.59055118110236227" header="0.59055118110236227" footer="0.19685039370078741"/>
  <pageSetup paperSize="9" scale="75" orientation="landscape" r:id="rId1"/>
  <headerFooter alignWithMargins="0">
    <oddFooter>&amp;R原子力機構【CLADS委託研究実施要領】</oddFooter>
  </headerFooter>
  <rowBreaks count="1" manualBreakCount="1">
    <brk id="2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様式25 人件費実績明細書</vt:lpstr>
      <vt:lpstr>'様式25 人件費実績明細書'!Print_Area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2023-06-09T01:41:39Z</dcterms:created>
  <dcterms:modified xsi:type="dcterms:W3CDTF">2023-06-09T03:48:30Z</dcterms:modified>
</cp:coreProperties>
</file>