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filterPrivacy="1" codeName="ThisWorkbook"/>
  <bookViews>
    <workbookView xWindow="0" yWindow="0" windowWidth="21600" windowHeight="9510" tabRatio="731" activeTab="1"/>
  </bookViews>
  <sheets>
    <sheet name="様式24　年間所定労働時間計算書" sheetId="63" r:id="rId1"/>
    <sheet name="様式25　人件費実績明細書" sheetId="79" r:id="rId2"/>
  </sheets>
  <definedNames>
    <definedName name="DOCKBN">#REF!</definedName>
    <definedName name="GOUGISPACE1">#REF!</definedName>
    <definedName name="GOUGISPACE2">#REF!</definedName>
    <definedName name="_xlnm.Print_Area" localSheetId="0">'様式24　年間所定労働時間計算書'!$A$1:$AA$11</definedName>
    <definedName name="_xlnm.Print_Area" localSheetId="1">'様式25　人件費実績明細書'!$A$1:$T$52</definedName>
  </definedNames>
  <calcPr calcId="162913" concurrentCalc="0"/>
</workbook>
</file>

<file path=xl/calcChain.xml><?xml version="1.0" encoding="utf-8"?>
<calcChain xmlns="http://schemas.openxmlformats.org/spreadsheetml/2006/main">
  <c r="Z7" i="63" l="1"/>
  <c r="D7" i="63"/>
  <c r="F7" i="63"/>
  <c r="H7" i="63"/>
  <c r="J7" i="63"/>
  <c r="L7" i="63"/>
  <c r="N7" i="63"/>
  <c r="P7" i="63"/>
  <c r="R7" i="63"/>
  <c r="T7" i="63"/>
  <c r="V7" i="63"/>
  <c r="X7" i="63"/>
  <c r="AA7" i="63"/>
  <c r="R46" i="79"/>
  <c r="Q46" i="79"/>
  <c r="O46" i="79"/>
  <c r="L46" i="79"/>
  <c r="H46" i="79"/>
  <c r="G46" i="79"/>
  <c r="F46" i="79"/>
  <c r="E46" i="79"/>
  <c r="I46" i="79"/>
  <c r="M45" i="79"/>
  <c r="S45" i="79"/>
  <c r="I45" i="79"/>
  <c r="M44" i="79"/>
  <c r="S44" i="79"/>
  <c r="I44" i="79"/>
  <c r="M43" i="79"/>
  <c r="S43" i="79"/>
  <c r="I43" i="79"/>
  <c r="N42" i="79"/>
  <c r="I42" i="79"/>
  <c r="M42" i="79"/>
  <c r="N41" i="79"/>
  <c r="M41" i="79"/>
  <c r="K41" i="79"/>
  <c r="I41" i="79"/>
  <c r="P41" i="79"/>
  <c r="N40" i="79"/>
  <c r="M40" i="79"/>
  <c r="K40" i="79"/>
  <c r="I40" i="79"/>
  <c r="P40" i="79"/>
  <c r="N39" i="79"/>
  <c r="M39" i="79"/>
  <c r="K39" i="79"/>
  <c r="I39" i="79"/>
  <c r="P39" i="79"/>
  <c r="N38" i="79"/>
  <c r="M38" i="79"/>
  <c r="K38" i="79"/>
  <c r="I38" i="79"/>
  <c r="P38" i="79"/>
  <c r="N37" i="79"/>
  <c r="M37" i="79"/>
  <c r="K37" i="79"/>
  <c r="I37" i="79"/>
  <c r="P37" i="79"/>
  <c r="M36" i="79"/>
  <c r="S36" i="79"/>
  <c r="I36" i="79"/>
  <c r="S35" i="79"/>
  <c r="I35" i="79"/>
  <c r="M34" i="79"/>
  <c r="S34" i="79"/>
  <c r="I34" i="79"/>
  <c r="M33" i="79"/>
  <c r="I33" i="79"/>
  <c r="M32" i="79"/>
  <c r="K32" i="79"/>
  <c r="S32" i="79"/>
  <c r="I32" i="79"/>
  <c r="R21" i="79"/>
  <c r="Q21" i="79"/>
  <c r="O21" i="79"/>
  <c r="L21" i="79"/>
  <c r="H21" i="79"/>
  <c r="G21" i="79"/>
  <c r="F21" i="79"/>
  <c r="E21" i="79"/>
  <c r="M20" i="79"/>
  <c r="S20" i="79"/>
  <c r="I20" i="79"/>
  <c r="M19" i="79"/>
  <c r="S19" i="79"/>
  <c r="I19" i="79"/>
  <c r="M18" i="79"/>
  <c r="S18" i="79"/>
  <c r="I18" i="79"/>
  <c r="N17" i="79"/>
  <c r="I17" i="79"/>
  <c r="M17" i="79"/>
  <c r="N16" i="79"/>
  <c r="M16" i="79"/>
  <c r="K16" i="79"/>
  <c r="I16" i="79"/>
  <c r="P16" i="79"/>
  <c r="N15" i="79"/>
  <c r="M15" i="79"/>
  <c r="K15" i="79"/>
  <c r="I15" i="79"/>
  <c r="P15" i="79"/>
  <c r="N14" i="79"/>
  <c r="M14" i="79"/>
  <c r="K14" i="79"/>
  <c r="I14" i="79"/>
  <c r="P14" i="79"/>
  <c r="N13" i="79"/>
  <c r="M13" i="79"/>
  <c r="K13" i="79"/>
  <c r="I13" i="79"/>
  <c r="P13" i="79"/>
  <c r="N12" i="79"/>
  <c r="M12" i="79"/>
  <c r="K12" i="79"/>
  <c r="I12" i="79"/>
  <c r="P12" i="79"/>
  <c r="M11" i="79"/>
  <c r="S11" i="79"/>
  <c r="I11" i="79"/>
  <c r="S10" i="79"/>
  <c r="I10" i="79"/>
  <c r="M9" i="79"/>
  <c r="S9" i="79"/>
  <c r="I9" i="79"/>
  <c r="M8" i="79"/>
  <c r="S8" i="79"/>
  <c r="I8" i="79"/>
  <c r="M7" i="79"/>
  <c r="K7" i="79"/>
  <c r="I7" i="79"/>
  <c r="M21" i="79"/>
  <c r="N21" i="79"/>
  <c r="S7" i="79"/>
  <c r="I21" i="79"/>
  <c r="M46" i="79"/>
  <c r="S37" i="79"/>
  <c r="S38" i="79"/>
  <c r="N46" i="79"/>
  <c r="S39" i="79"/>
  <c r="S40" i="79"/>
  <c r="S41" i="79"/>
  <c r="S12" i="79"/>
  <c r="S13" i="79"/>
  <c r="S14" i="79"/>
  <c r="S15" i="79"/>
  <c r="S16" i="79"/>
  <c r="P42" i="79"/>
  <c r="P46" i="79"/>
  <c r="K17" i="79"/>
  <c r="S33" i="79"/>
  <c r="K42" i="79"/>
  <c r="P17" i="79"/>
  <c r="P21" i="79"/>
  <c r="S42" i="79"/>
  <c r="S46" i="79"/>
  <c r="T46" i="79"/>
  <c r="T47" i="79"/>
  <c r="K46" i="79"/>
  <c r="S17" i="79"/>
  <c r="S21" i="79"/>
  <c r="T21" i="79"/>
  <c r="T22" i="79"/>
  <c r="K21" i="79"/>
  <c r="C5" i="63"/>
  <c r="E5" i="63"/>
  <c r="G5" i="63"/>
  <c r="I5" i="63"/>
  <c r="K5" i="63"/>
  <c r="M5" i="63"/>
  <c r="O5" i="63"/>
  <c r="Q5" i="63"/>
  <c r="W5" i="63"/>
  <c r="Z8" i="63"/>
  <c r="D8" i="63"/>
  <c r="F8" i="63"/>
  <c r="H8" i="63"/>
  <c r="J8" i="63"/>
  <c r="N8" i="63"/>
  <c r="P8" i="63"/>
  <c r="T8" i="63"/>
  <c r="V8" i="63"/>
  <c r="X8" i="63"/>
  <c r="R8" i="63"/>
  <c r="Y8" i="63"/>
  <c r="C8" i="63"/>
  <c r="E8" i="63"/>
  <c r="G8" i="63"/>
  <c r="I8" i="63"/>
  <c r="K8" i="63"/>
  <c r="M8" i="63"/>
  <c r="O8" i="63"/>
  <c r="Q8" i="63"/>
  <c r="S8" i="63"/>
  <c r="U8" i="63"/>
  <c r="W8" i="63"/>
  <c r="AA8" i="63"/>
  <c r="L8" i="63"/>
</calcChain>
</file>

<file path=xl/sharedStrings.xml><?xml version="1.0" encoding="utf-8"?>
<sst xmlns="http://schemas.openxmlformats.org/spreadsheetml/2006/main" count="144" uniqueCount="64">
  <si>
    <t>（人件費）</t>
    <rPh sb="1" eb="3">
      <t>ジンケン</t>
    </rPh>
    <rPh sb="3" eb="4">
      <t>ヒ</t>
    </rPh>
    <phoneticPr fontId="7"/>
  </si>
  <si>
    <t>単価</t>
    <rPh sb="0" eb="2">
      <t>タンカ</t>
    </rPh>
    <phoneticPr fontId="7"/>
  </si>
  <si>
    <t>時間／日</t>
    <rPh sb="0" eb="2">
      <t>ジカン</t>
    </rPh>
    <rPh sb="3" eb="4">
      <t>ニチ</t>
    </rPh>
    <phoneticPr fontId="5"/>
  </si>
  <si>
    <t>計</t>
    <rPh sb="0" eb="1">
      <t>ケイ</t>
    </rPh>
    <phoneticPr fontId="5"/>
  </si>
  <si>
    <t>年月</t>
    <rPh sb="0" eb="1">
      <t>ネン</t>
    </rPh>
    <rPh sb="1" eb="2">
      <t>ツキ</t>
    </rPh>
    <phoneticPr fontId="5"/>
  </si>
  <si>
    <t>日</t>
    <rPh sb="0" eb="1">
      <t>ニチ</t>
    </rPh>
    <phoneticPr fontId="5"/>
  </si>
  <si>
    <t>時間</t>
    <rPh sb="0" eb="2">
      <t>ジカン</t>
    </rPh>
    <phoneticPr fontId="5"/>
  </si>
  <si>
    <t>合計</t>
    <rPh sb="0" eb="2">
      <t>ゴウケイ</t>
    </rPh>
    <phoneticPr fontId="7"/>
  </si>
  <si>
    <t>合計</t>
    <rPh sb="0" eb="2">
      <t>ゴウケイ</t>
    </rPh>
    <phoneticPr fontId="5"/>
  </si>
  <si>
    <t>計</t>
    <rPh sb="0" eb="1">
      <t>ケイ</t>
    </rPh>
    <phoneticPr fontId="7"/>
  </si>
  <si>
    <t>本給・期末</t>
    <rPh sb="0" eb="2">
      <t>ホンキュウ</t>
    </rPh>
    <rPh sb="3" eb="5">
      <t>キマツ</t>
    </rPh>
    <phoneticPr fontId="7"/>
  </si>
  <si>
    <t>厚生年金</t>
    <rPh sb="0" eb="2">
      <t>コウセイ</t>
    </rPh>
    <rPh sb="2" eb="4">
      <t>ネンキン</t>
    </rPh>
    <phoneticPr fontId="7"/>
  </si>
  <si>
    <t>健康保険</t>
    <rPh sb="0" eb="2">
      <t>ケンコウ</t>
    </rPh>
    <rPh sb="2" eb="4">
      <t>ホケン</t>
    </rPh>
    <phoneticPr fontId="7"/>
  </si>
  <si>
    <t>児童手当</t>
    <rPh sb="0" eb="2">
      <t>ジドウ</t>
    </rPh>
    <rPh sb="2" eb="4">
      <t>テアテ</t>
    </rPh>
    <phoneticPr fontId="7"/>
  </si>
  <si>
    <t>介護保険</t>
    <rPh sb="0" eb="2">
      <t>カイゴ</t>
    </rPh>
    <rPh sb="2" eb="4">
      <t>ホケン</t>
    </rPh>
    <phoneticPr fontId="7"/>
  </si>
  <si>
    <t>雇用保険</t>
    <rPh sb="0" eb="2">
      <t>コヨウ</t>
    </rPh>
    <rPh sb="2" eb="4">
      <t>ホケン</t>
    </rPh>
    <phoneticPr fontId="7"/>
  </si>
  <si>
    <t>労災保険</t>
    <rPh sb="0" eb="2">
      <t>ロウサイ</t>
    </rPh>
    <rPh sb="2" eb="4">
      <t>ホケン</t>
    </rPh>
    <phoneticPr fontId="7"/>
  </si>
  <si>
    <t>4月</t>
    <rPh sb="1" eb="2">
      <t>ツキ</t>
    </rPh>
    <phoneticPr fontId="7"/>
  </si>
  <si>
    <t>5月</t>
    <rPh sb="1" eb="2">
      <t>ツキ</t>
    </rPh>
    <phoneticPr fontId="7"/>
  </si>
  <si>
    <t>6月</t>
    <rPh sb="1" eb="2">
      <t>ツキ</t>
    </rPh>
    <phoneticPr fontId="7"/>
  </si>
  <si>
    <t>6月（一時）</t>
    <rPh sb="1" eb="2">
      <t>ツキ</t>
    </rPh>
    <rPh sb="3" eb="5">
      <t>イチジ</t>
    </rPh>
    <phoneticPr fontId="7"/>
  </si>
  <si>
    <t>7月</t>
    <rPh sb="1" eb="2">
      <t>ツキ</t>
    </rPh>
    <phoneticPr fontId="7"/>
  </si>
  <si>
    <t>8月</t>
    <rPh sb="1" eb="2">
      <t>ツキ</t>
    </rPh>
    <phoneticPr fontId="7"/>
  </si>
  <si>
    <t>9月</t>
    <rPh sb="1" eb="2">
      <t>ツキ</t>
    </rPh>
    <phoneticPr fontId="7"/>
  </si>
  <si>
    <t>10月</t>
    <rPh sb="2" eb="3">
      <t>ツキ</t>
    </rPh>
    <phoneticPr fontId="7"/>
  </si>
  <si>
    <t>11月</t>
    <rPh sb="2" eb="3">
      <t>ツキ</t>
    </rPh>
    <phoneticPr fontId="7"/>
  </si>
  <si>
    <t>12月</t>
    <rPh sb="2" eb="3">
      <t>ツキ</t>
    </rPh>
    <phoneticPr fontId="7"/>
  </si>
  <si>
    <t>12月（期末）</t>
    <rPh sb="2" eb="3">
      <t>ツキ</t>
    </rPh>
    <rPh sb="4" eb="6">
      <t>キマツ</t>
    </rPh>
    <phoneticPr fontId="7"/>
  </si>
  <si>
    <t>1月</t>
    <rPh sb="1" eb="2">
      <t>ツキ</t>
    </rPh>
    <phoneticPr fontId="7"/>
  </si>
  <si>
    <t>2月</t>
    <rPh sb="1" eb="2">
      <t>ツキ</t>
    </rPh>
    <phoneticPr fontId="7"/>
  </si>
  <si>
    <t>3月</t>
    <rPh sb="1" eb="2">
      <t>ツキ</t>
    </rPh>
    <phoneticPr fontId="7"/>
  </si>
  <si>
    <t>従事者：Ａ</t>
    <rPh sb="0" eb="3">
      <t>ジュウジシャ</t>
    </rPh>
    <phoneticPr fontId="7"/>
  </si>
  <si>
    <t>○○○</t>
    <phoneticPr fontId="7"/>
  </si>
  <si>
    <t>（注）</t>
    <rPh sb="1" eb="2">
      <t>チュウ</t>
    </rPh>
    <phoneticPr fontId="5"/>
  </si>
  <si>
    <t>１日当たり
所定労働時間</t>
    <rPh sb="1" eb="2">
      <t>ニチ</t>
    </rPh>
    <rPh sb="2" eb="3">
      <t>ア</t>
    </rPh>
    <rPh sb="6" eb="8">
      <t>ショテイ</t>
    </rPh>
    <rPh sb="8" eb="10">
      <t>ロウドウ</t>
    </rPh>
    <rPh sb="10" eb="12">
      <t>ジカン</t>
    </rPh>
    <phoneticPr fontId="5"/>
  </si>
  <si>
    <t>月</t>
    <phoneticPr fontId="5"/>
  </si>
  <si>
    <t>年間所定労働時間計算書　（記載例）</t>
    <rPh sb="2" eb="4">
      <t>ショテイ</t>
    </rPh>
    <phoneticPr fontId="5"/>
  </si>
  <si>
    <t>※委託研究終了月までの直近１年間の所定労働時間とする。</t>
    <rPh sb="1" eb="3">
      <t>イタク</t>
    </rPh>
    <rPh sb="3" eb="5">
      <t>ケンキュウ</t>
    </rPh>
    <rPh sb="5" eb="7">
      <t>シュウリョウ</t>
    </rPh>
    <rPh sb="7" eb="8">
      <t>ツキ</t>
    </rPh>
    <rPh sb="11" eb="13">
      <t>チョッキン</t>
    </rPh>
    <rPh sb="14" eb="16">
      <t>ネンカン</t>
    </rPh>
    <rPh sb="17" eb="19">
      <t>ショテイ</t>
    </rPh>
    <rPh sb="19" eb="21">
      <t>ロウドウ</t>
    </rPh>
    <rPh sb="21" eb="23">
      <t>ジカン</t>
    </rPh>
    <phoneticPr fontId="5"/>
  </si>
  <si>
    <t>標準報酬
月額</t>
    <rPh sb="0" eb="2">
      <t>ヒョウジュン</t>
    </rPh>
    <rPh sb="2" eb="4">
      <t>ホウシュウ</t>
    </rPh>
    <rPh sb="5" eb="7">
      <t>ゲツガク</t>
    </rPh>
    <phoneticPr fontId="7"/>
  </si>
  <si>
    <t>(主任研究員)</t>
    <rPh sb="1" eb="3">
      <t>シュニン</t>
    </rPh>
    <rPh sb="3" eb="6">
      <t>ケンキュウイン</t>
    </rPh>
    <phoneticPr fontId="7"/>
  </si>
  <si>
    <t>単位：円</t>
    <rPh sb="0" eb="2">
      <t>タンイ</t>
    </rPh>
    <rPh sb="3" eb="4">
      <t>エン</t>
    </rPh>
    <phoneticPr fontId="7"/>
  </si>
  <si>
    <t>給与支給　　　対象期間</t>
    <rPh sb="0" eb="2">
      <t>キュウヨ</t>
    </rPh>
    <rPh sb="2" eb="4">
      <t>シキュウ</t>
    </rPh>
    <rPh sb="7" eb="9">
      <t>タイショウ</t>
    </rPh>
    <rPh sb="9" eb="11">
      <t>キカン</t>
    </rPh>
    <phoneticPr fontId="7"/>
  </si>
  <si>
    <t>従事実績</t>
    <rPh sb="0" eb="2">
      <t>ジュウジ</t>
    </rPh>
    <rPh sb="2" eb="4">
      <t>ジッセキ</t>
    </rPh>
    <phoneticPr fontId="7"/>
  </si>
  <si>
    <t>月額</t>
    <rPh sb="0" eb="2">
      <t>ゲツガク</t>
    </rPh>
    <phoneticPr fontId="7"/>
  </si>
  <si>
    <t>月数</t>
    <rPh sb="0" eb="2">
      <t>ツキスウ</t>
    </rPh>
    <phoneticPr fontId="7"/>
  </si>
  <si>
    <t>通勤手当</t>
    <rPh sb="0" eb="2">
      <t>ツウキン</t>
    </rPh>
    <rPh sb="2" eb="4">
      <t>テアテ</t>
    </rPh>
    <phoneticPr fontId="7"/>
  </si>
  <si>
    <t>時間外
手当</t>
    <rPh sb="0" eb="3">
      <t>ジカンガイ</t>
    </rPh>
    <rPh sb="4" eb="6">
      <t>テアテ</t>
    </rPh>
    <phoneticPr fontId="7"/>
  </si>
  <si>
    <t>その他
手当</t>
    <rPh sb="2" eb="3">
      <t>タ</t>
    </rPh>
    <rPh sb="4" eb="6">
      <t>テアテ</t>
    </rPh>
    <phoneticPr fontId="7"/>
  </si>
  <si>
    <t>消費税対象額</t>
    <rPh sb="0" eb="3">
      <t>ショウヒゼイ</t>
    </rPh>
    <rPh sb="3" eb="6">
      <t>タイショウガク</t>
    </rPh>
    <phoneticPr fontId="7"/>
  </si>
  <si>
    <t>１．①のうち、手当には残業手当や福利厚生面で補助として助成されているものは含めることはできない。</t>
    <rPh sb="7" eb="9">
      <t>テアテ</t>
    </rPh>
    <rPh sb="11" eb="13">
      <t>ザンギョウ</t>
    </rPh>
    <rPh sb="13" eb="15">
      <t>テアテ</t>
    </rPh>
    <rPh sb="16" eb="18">
      <t>フクリ</t>
    </rPh>
    <rPh sb="18" eb="20">
      <t>コウセイ</t>
    </rPh>
    <rPh sb="20" eb="21">
      <t>メン</t>
    </rPh>
    <rPh sb="22" eb="24">
      <t>ホジョ</t>
    </rPh>
    <rPh sb="27" eb="29">
      <t>ジョセイ</t>
    </rPh>
    <rPh sb="37" eb="38">
      <t>フク</t>
    </rPh>
    <phoneticPr fontId="5"/>
  </si>
  <si>
    <t>３．時間単価を求める際は、小数点以下を切り捨てる。</t>
    <rPh sb="2" eb="4">
      <t>ジカン</t>
    </rPh>
    <rPh sb="4" eb="6">
      <t>タンカ</t>
    </rPh>
    <rPh sb="7" eb="8">
      <t>モト</t>
    </rPh>
    <rPh sb="10" eb="11">
      <t>サイ</t>
    </rPh>
    <rPh sb="13" eb="16">
      <t>ショウスウテン</t>
    </rPh>
    <rPh sb="16" eb="18">
      <t>イカ</t>
    </rPh>
    <rPh sb="19" eb="20">
      <t>キ</t>
    </rPh>
    <rPh sb="21" eb="22">
      <t>ス</t>
    </rPh>
    <phoneticPr fontId="5"/>
  </si>
  <si>
    <t>４．従事者別に作成する。</t>
    <rPh sb="2" eb="5">
      <t>ジュウジシャ</t>
    </rPh>
    <rPh sb="5" eb="6">
      <t>ベツ</t>
    </rPh>
    <rPh sb="7" eb="9">
      <t>サクセイ</t>
    </rPh>
    <phoneticPr fontId="5"/>
  </si>
  <si>
    <t>５．帳簿とともに準備・保管し、甲から指示があった場合は提示できるようにすること。</t>
    <rPh sb="2" eb="4">
      <t>チョウボ</t>
    </rPh>
    <rPh sb="8" eb="10">
      <t>ジュンビ</t>
    </rPh>
    <rPh sb="11" eb="13">
      <t>ホカン</t>
    </rPh>
    <rPh sb="15" eb="16">
      <t>コウ</t>
    </rPh>
    <rPh sb="18" eb="20">
      <t>シジ</t>
    </rPh>
    <rPh sb="24" eb="26">
      <t>バアイ</t>
    </rPh>
    <rPh sb="27" eb="29">
      <t>テイジ</t>
    </rPh>
    <phoneticPr fontId="7"/>
  </si>
  <si>
    <t>従事者：B</t>
    <rPh sb="0" eb="3">
      <t>ジュウジシャ</t>
    </rPh>
    <phoneticPr fontId="7"/>
  </si>
  <si>
    <t>(研究員A)</t>
    <rPh sb="1" eb="4">
      <t>ケンキュウイン</t>
    </rPh>
    <phoneticPr fontId="7"/>
  </si>
  <si>
    <t>日額</t>
    <rPh sb="0" eb="2">
      <t>ニチガク</t>
    </rPh>
    <phoneticPr fontId="7"/>
  </si>
  <si>
    <t>日数</t>
    <rPh sb="0" eb="1">
      <t>ニチ</t>
    </rPh>
    <rPh sb="1" eb="2">
      <t>スウ</t>
    </rPh>
    <phoneticPr fontId="7"/>
  </si>
  <si>
    <t>人件費実績明細書　（記載例）</t>
    <rPh sb="0" eb="3">
      <t>ジンケンヒ</t>
    </rPh>
    <rPh sb="3" eb="5">
      <t>ジッセキ</t>
    </rPh>
    <rPh sb="5" eb="7">
      <t>メイサイ</t>
    </rPh>
    <rPh sb="7" eb="8">
      <t>ショ</t>
    </rPh>
    <rPh sb="10" eb="12">
      <t>キサイ</t>
    </rPh>
    <rPh sb="12" eb="13">
      <t>レイ</t>
    </rPh>
    <phoneticPr fontId="5"/>
  </si>
  <si>
    <t>①人件費（支給額）</t>
    <rPh sb="1" eb="4">
      <t>ジンケンヒ</t>
    </rPh>
    <rPh sb="5" eb="7">
      <t>シキュウ</t>
    </rPh>
    <rPh sb="7" eb="8">
      <t>ガク</t>
    </rPh>
    <phoneticPr fontId="7"/>
  </si>
  <si>
    <t>②社会保険料等事業主負担分（法定福利費）</t>
    <rPh sb="1" eb="3">
      <t>シャカイ</t>
    </rPh>
    <rPh sb="3" eb="6">
      <t>ホケンリョウ</t>
    </rPh>
    <rPh sb="6" eb="7">
      <t>トウ</t>
    </rPh>
    <rPh sb="7" eb="10">
      <t>ジギョウヌシ</t>
    </rPh>
    <rPh sb="10" eb="13">
      <t>フタンブン</t>
    </rPh>
    <rPh sb="14" eb="16">
      <t>ホウテイ</t>
    </rPh>
    <rPh sb="16" eb="18">
      <t>フクリ</t>
    </rPh>
    <rPh sb="18" eb="19">
      <t>ヒ</t>
    </rPh>
    <phoneticPr fontId="7"/>
  </si>
  <si>
    <t>２．②の年間法定福利費は、健康保険、介護保険、厚生年金保険、労働保険、子ども・子育て拠出金等の事業者負担分とする。</t>
    <rPh sb="4" eb="6">
      <t>ネンカン</t>
    </rPh>
    <rPh sb="6" eb="8">
      <t>ホウテイ</t>
    </rPh>
    <rPh sb="8" eb="10">
      <t>フクリ</t>
    </rPh>
    <rPh sb="10" eb="11">
      <t>ヒ</t>
    </rPh>
    <rPh sb="13" eb="15">
      <t>ケンコウ</t>
    </rPh>
    <rPh sb="15" eb="17">
      <t>ホケン</t>
    </rPh>
    <rPh sb="18" eb="20">
      <t>カイゴ</t>
    </rPh>
    <rPh sb="20" eb="22">
      <t>ホケン</t>
    </rPh>
    <rPh sb="23" eb="25">
      <t>コウセイ</t>
    </rPh>
    <rPh sb="25" eb="27">
      <t>ネンキン</t>
    </rPh>
    <rPh sb="27" eb="29">
      <t>ホケン</t>
    </rPh>
    <rPh sb="30" eb="32">
      <t>ロウドウ</t>
    </rPh>
    <rPh sb="32" eb="34">
      <t>ホケン</t>
    </rPh>
    <rPh sb="35" eb="36">
      <t>コ</t>
    </rPh>
    <rPh sb="39" eb="41">
      <t>コソダ</t>
    </rPh>
    <rPh sb="42" eb="45">
      <t>キョシュツキン</t>
    </rPh>
    <rPh sb="45" eb="46">
      <t>トウ</t>
    </rPh>
    <rPh sb="47" eb="50">
      <t>ジギョウシャ</t>
    </rPh>
    <rPh sb="50" eb="53">
      <t>フタンブン</t>
    </rPh>
    <phoneticPr fontId="5"/>
  </si>
  <si>
    <t>　年</t>
    <rPh sb="1" eb="2">
      <t>ネン</t>
    </rPh>
    <phoneticPr fontId="5"/>
  </si>
  <si>
    <t>支払日</t>
    <rPh sb="0" eb="2">
      <t>シハラ</t>
    </rPh>
    <phoneticPr fontId="5"/>
  </si>
  <si>
    <t>従事
実績</t>
    <rPh sb="0" eb="2">
      <t>ジュウジ</t>
    </rPh>
    <rPh sb="3" eb="5">
      <t>ジッセキ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</si>
</sst>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1">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1"/>
      <name val="ＭＳ Ｐゴシック"/>
      <family val="3"/>
      <charset val="128"/>
    </font>
    <font>
      <sz val="6"/>
      <name val="ＭＳ Ｐゴシック"/>
      <family val="3"/>
      <charset val="128"/>
    </font>
    <font>
      <sz val="12"/>
      <name val="ＭＳ ゴシック"/>
      <family val="3"/>
      <charset val="128"/>
    </font>
    <font>
      <sz val="9"/>
      <name val="ＭＳ ゴシック"/>
      <family val="3"/>
      <charset val="128"/>
    </font>
    <font>
      <sz val="11"/>
      <name val="ＭＳ 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sz val="10"/>
      <color theme="1"/>
      <name val="ＭＳ ゴシック"/>
      <family val="3"/>
      <charset val="128"/>
    </font>
    <font>
      <sz val="12"/>
      <color theme="1"/>
      <name val="ＭＳ ゴシック"/>
      <family val="3"/>
      <charset val="128"/>
    </font>
    <font>
      <sz val="11"/>
      <color theme="1"/>
      <name val="ＭＳ Ｐゴシック"/>
      <family val="3"/>
      <charset val="128"/>
    </font>
    <font>
      <sz val="10"/>
      <color theme="1"/>
      <name val="ＭＳ Ｐゴシック"/>
      <family val="3"/>
      <charset val="128"/>
    </font>
    <font>
      <sz val="10"/>
      <color theme="1"/>
      <name val="Osaka"/>
      <family val="3"/>
      <charset val="128"/>
    </font>
    <font>
      <sz val="12"/>
      <color theme="1"/>
      <name val="Osaka"/>
      <family val="3"/>
      <charset val="128"/>
    </font>
    <font>
      <sz val="11"/>
      <color theme="1"/>
      <name val="Osaka"/>
      <family val="3"/>
      <charset val="128"/>
    </font>
    <font>
      <sz val="9"/>
      <color theme="1"/>
      <name val="Osaka"/>
      <family val="3"/>
      <charset val="128"/>
    </font>
    <font>
      <sz val="11"/>
      <color theme="1"/>
      <name val="ＭＳ ゴシック"/>
      <family val="3"/>
      <charset val="128"/>
    </font>
    <font>
      <u/>
      <sz val="11"/>
      <color indexed="12"/>
      <name val="ＭＳ Ｐゴシック"/>
      <family val="3"/>
      <charset val="128"/>
    </font>
    <font>
      <sz val="11"/>
      <color theme="1"/>
      <name val="ＭＳ Ｐゴシック"/>
      <family val="2"/>
      <scheme val="minor"/>
    </font>
    <font>
      <sz val="1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diagonalUp="1">
      <left style="medium">
        <color indexed="64"/>
      </left>
      <right style="medium">
        <color indexed="64"/>
      </right>
      <top style="thin">
        <color indexed="64"/>
      </top>
      <bottom style="double">
        <color indexed="64"/>
      </bottom>
      <diagonal style="thin">
        <color indexed="64"/>
      </diagonal>
    </border>
    <border>
      <left style="thin">
        <color indexed="64"/>
      </left>
      <right style="thin">
        <color indexed="64"/>
      </right>
      <top style="double">
        <color indexed="64"/>
      </top>
      <bottom style="medium">
        <color indexed="64"/>
      </bottom>
      <diagonal/>
    </border>
    <border>
      <left/>
      <right/>
      <top/>
      <bottom style="medium">
        <color indexed="64"/>
      </bottom>
      <diagonal/>
    </border>
    <border>
      <left style="medium">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s>
  <cellStyleXfs count="59">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6"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11" fillId="0" borderId="0" applyNumberFormat="0" applyFill="0" applyBorder="0" applyAlignment="0" applyProtection="0">
      <alignment vertical="center"/>
    </xf>
    <xf numFmtId="38" fontId="4"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8" fillId="0" borderId="0"/>
    <xf numFmtId="0" fontId="28" fillId="0" borderId="0"/>
    <xf numFmtId="0" fontId="6" fillId="0" borderId="0"/>
    <xf numFmtId="0" fontId="27" fillId="4" borderId="0" applyNumberFormat="0" applyBorder="0" applyAlignment="0" applyProtection="0">
      <alignment vertical="center"/>
    </xf>
    <xf numFmtId="0" fontId="3" fillId="0" borderId="0">
      <alignment vertical="center"/>
    </xf>
    <xf numFmtId="0" fontId="2" fillId="0" borderId="0">
      <alignment vertical="center"/>
    </xf>
    <xf numFmtId="0" fontId="6" fillId="0" borderId="0">
      <alignment vertical="center"/>
    </xf>
    <xf numFmtId="0" fontId="4" fillId="0" borderId="0"/>
    <xf numFmtId="0" fontId="6" fillId="0" borderId="0">
      <alignment vertical="center"/>
    </xf>
    <xf numFmtId="0" fontId="38" fillId="0" borderId="0" applyNumberFormat="0" applyFill="0" applyBorder="0" applyAlignment="0" applyProtection="0">
      <alignment vertical="top"/>
      <protection locked="0"/>
    </xf>
    <xf numFmtId="0" fontId="6" fillId="0" borderId="0"/>
    <xf numFmtId="0" fontId="39" fillId="0" borderId="0"/>
    <xf numFmtId="38" fontId="39"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6" fontId="4" fillId="0" borderId="0" applyFont="0" applyFill="0" applyBorder="0" applyAlignment="0" applyProtection="0">
      <alignment vertical="center"/>
    </xf>
    <xf numFmtId="0" fontId="1" fillId="0" borderId="0">
      <alignment vertical="center"/>
    </xf>
  </cellStyleXfs>
  <cellXfs count="119">
    <xf numFmtId="0" fontId="0" fillId="0" borderId="0" xfId="0"/>
    <xf numFmtId="0" fontId="8" fillId="0" borderId="27" xfId="0" applyFont="1" applyBorder="1" applyAlignment="1">
      <alignment horizontal="right" vertical="center"/>
    </xf>
    <xf numFmtId="0" fontId="8" fillId="0" borderId="0" xfId="0" applyFont="1" applyAlignment="1">
      <alignment vertical="center"/>
    </xf>
    <xf numFmtId="0" fontId="8" fillId="0" borderId="0" xfId="0" applyFont="1" applyAlignment="1">
      <alignment horizontal="left"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13" xfId="0" applyFont="1" applyBorder="1" applyAlignment="1">
      <alignment horizontal="left" vertical="center"/>
    </xf>
    <xf numFmtId="0" fontId="8" fillId="0" borderId="11" xfId="0" applyFont="1" applyBorder="1" applyAlignment="1">
      <alignment vertical="center" shrinkToFit="1"/>
    </xf>
    <xf numFmtId="0" fontId="10" fillId="0" borderId="14" xfId="0" applyFont="1" applyBorder="1" applyAlignment="1">
      <alignment vertical="center"/>
    </xf>
    <xf numFmtId="38" fontId="10" fillId="0" borderId="14" xfId="33" applyFont="1" applyBorder="1" applyAlignment="1">
      <alignment vertical="center"/>
    </xf>
    <xf numFmtId="0" fontId="10" fillId="0" borderId="11" xfId="0" applyFont="1" applyBorder="1" applyAlignment="1">
      <alignment vertical="center"/>
    </xf>
    <xf numFmtId="38" fontId="10" fillId="0" borderId="11" xfId="33" applyFont="1" applyBorder="1" applyAlignment="1">
      <alignment vertical="center"/>
    </xf>
    <xf numFmtId="0" fontId="10" fillId="0" borderId="11" xfId="0" applyFont="1" applyBorder="1" applyAlignment="1">
      <alignment horizontal="center" vertical="center"/>
    </xf>
    <xf numFmtId="0" fontId="9" fillId="0" borderId="12" xfId="0" applyFont="1" applyBorder="1" applyAlignment="1">
      <alignment horizontal="center" vertical="center" wrapText="1" shrinkToFit="1"/>
    </xf>
    <xf numFmtId="0" fontId="10" fillId="0" borderId="0" xfId="0" applyFont="1" applyAlignment="1">
      <alignment vertical="center"/>
    </xf>
    <xf numFmtId="0" fontId="10" fillId="0" borderId="23" xfId="0" applyFont="1" applyBorder="1" applyAlignment="1">
      <alignment vertical="center"/>
    </xf>
    <xf numFmtId="0" fontId="32" fillId="0" borderId="0" xfId="44" applyFont="1" applyFill="1" applyAlignment="1">
      <alignment vertical="center"/>
    </xf>
    <xf numFmtId="49" fontId="32" fillId="0" borderId="0" xfId="44" applyNumberFormat="1" applyFont="1" applyFill="1" applyAlignment="1">
      <alignment vertical="center"/>
    </xf>
    <xf numFmtId="0" fontId="29" fillId="0" borderId="0" xfId="0" applyFont="1" applyFill="1" applyAlignment="1">
      <alignment horizontal="right" vertical="center"/>
    </xf>
    <xf numFmtId="0" fontId="31" fillId="0" borderId="0" xfId="44" applyFont="1" applyFill="1" applyAlignment="1">
      <alignment vertical="center"/>
    </xf>
    <xf numFmtId="0" fontId="32" fillId="0" borderId="0" xfId="44" applyFont="1" applyFill="1" applyAlignment="1">
      <alignment horizontal="center" vertical="center"/>
    </xf>
    <xf numFmtId="0" fontId="32" fillId="0" borderId="39" xfId="44" applyFont="1" applyFill="1" applyBorder="1" applyAlignment="1">
      <alignment horizontal="center" vertical="center" shrinkToFit="1"/>
    </xf>
    <xf numFmtId="0" fontId="32" fillId="0" borderId="46" xfId="44" applyFont="1" applyFill="1" applyBorder="1" applyAlignment="1">
      <alignment horizontal="center" vertical="center" shrinkToFit="1"/>
    </xf>
    <xf numFmtId="0" fontId="36" fillId="0" borderId="40" xfId="0" applyFont="1" applyFill="1" applyBorder="1" applyAlignment="1">
      <alignment horizontal="center" vertical="center"/>
    </xf>
    <xf numFmtId="0" fontId="36" fillId="0" borderId="15" xfId="0" applyFont="1" applyFill="1" applyBorder="1" applyAlignment="1">
      <alignment horizontal="center" vertical="center"/>
    </xf>
    <xf numFmtId="0" fontId="32" fillId="0" borderId="20" xfId="44" applyFont="1" applyFill="1" applyBorder="1" applyAlignment="1">
      <alignment horizontal="center" vertical="center" shrinkToFit="1"/>
    </xf>
    <xf numFmtId="0" fontId="32" fillId="0" borderId="15" xfId="44" applyFont="1" applyFill="1" applyBorder="1" applyAlignment="1">
      <alignment horizontal="center" vertical="center" shrinkToFit="1"/>
    </xf>
    <xf numFmtId="0" fontId="32" fillId="0" borderId="16" xfId="44" applyFont="1" applyFill="1" applyBorder="1" applyAlignment="1">
      <alignment horizontal="center" vertical="center" wrapText="1" shrinkToFit="1"/>
    </xf>
    <xf numFmtId="0" fontId="32" fillId="0" borderId="17" xfId="44" applyFont="1" applyFill="1" applyBorder="1" applyAlignment="1">
      <alignment horizontal="center" vertical="center" shrinkToFit="1"/>
    </xf>
    <xf numFmtId="0" fontId="32" fillId="0" borderId="18" xfId="44" applyFont="1" applyFill="1" applyBorder="1" applyAlignment="1">
      <alignment horizontal="center" vertical="center" wrapText="1" shrinkToFit="1"/>
    </xf>
    <xf numFmtId="0" fontId="32" fillId="0" borderId="29" xfId="44" applyFont="1" applyFill="1" applyBorder="1" applyAlignment="1">
      <alignment horizontal="center" vertical="center" shrinkToFit="1"/>
    </xf>
    <xf numFmtId="0" fontId="32" fillId="0" borderId="16" xfId="44" applyFont="1" applyFill="1" applyBorder="1" applyAlignment="1">
      <alignment horizontal="center" vertical="center" shrinkToFit="1"/>
    </xf>
    <xf numFmtId="0" fontId="32" fillId="0" borderId="28" xfId="44" applyFont="1" applyFill="1" applyBorder="1" applyAlignment="1">
      <alignment horizontal="center" vertical="center" shrinkToFit="1"/>
    </xf>
    <xf numFmtId="0" fontId="32" fillId="0" borderId="21" xfId="44" applyFont="1" applyFill="1" applyBorder="1" applyAlignment="1">
      <alignment horizontal="center" vertical="center" shrinkToFit="1"/>
    </xf>
    <xf numFmtId="0" fontId="31" fillId="0" borderId="47" xfId="44" applyFont="1" applyFill="1" applyBorder="1" applyAlignment="1">
      <alignment horizontal="center" vertical="center" shrinkToFit="1"/>
    </xf>
    <xf numFmtId="0" fontId="31" fillId="0" borderId="14" xfId="44" applyFont="1" applyFill="1" applyBorder="1" applyAlignment="1">
      <alignment horizontal="center" vertical="center" shrinkToFit="1"/>
    </xf>
    <xf numFmtId="38" fontId="31" fillId="0" borderId="25" xfId="33" applyFont="1" applyFill="1" applyBorder="1" applyAlignment="1">
      <alignment vertical="center" shrinkToFit="1"/>
    </xf>
    <xf numFmtId="38" fontId="31" fillId="0" borderId="14" xfId="33" applyFont="1" applyFill="1" applyBorder="1" applyAlignment="1">
      <alignment vertical="center" shrinkToFit="1"/>
    </xf>
    <xf numFmtId="38" fontId="31" fillId="0" borderId="12" xfId="33" applyFont="1" applyFill="1" applyBorder="1" applyAlignment="1">
      <alignment vertical="center" shrinkToFit="1"/>
    </xf>
    <xf numFmtId="38" fontId="31" fillId="0" borderId="22" xfId="33" applyFont="1" applyFill="1" applyBorder="1" applyAlignment="1">
      <alignment vertical="center" shrinkToFit="1"/>
    </xf>
    <xf numFmtId="38" fontId="31" fillId="0" borderId="23" xfId="33" applyFont="1" applyFill="1" applyBorder="1" applyAlignment="1">
      <alignment vertical="center" shrinkToFit="1"/>
    </xf>
    <xf numFmtId="38" fontId="31" fillId="0" borderId="48" xfId="33" applyFont="1" applyFill="1" applyBorder="1" applyAlignment="1">
      <alignment vertical="center" shrinkToFit="1"/>
    </xf>
    <xf numFmtId="38" fontId="31" fillId="0" borderId="24" xfId="33" applyFont="1" applyFill="1" applyBorder="1" applyAlignment="1">
      <alignment vertical="center" shrinkToFit="1"/>
    </xf>
    <xf numFmtId="38" fontId="31" fillId="0" borderId="47" xfId="33" applyFont="1" applyFill="1" applyBorder="1" applyAlignment="1">
      <alignment horizontal="center" vertical="center" shrinkToFit="1"/>
    </xf>
    <xf numFmtId="38" fontId="31" fillId="0" borderId="14" xfId="33" applyFont="1" applyFill="1" applyBorder="1" applyAlignment="1">
      <alignment horizontal="center" vertical="center" shrinkToFit="1"/>
    </xf>
    <xf numFmtId="38" fontId="31" fillId="0" borderId="49" xfId="33" applyFont="1" applyFill="1" applyBorder="1" applyAlignment="1">
      <alignment vertical="center" shrinkToFit="1"/>
    </xf>
    <xf numFmtId="0" fontId="32" fillId="0" borderId="26" xfId="44" applyFont="1" applyFill="1" applyBorder="1" applyAlignment="1">
      <alignment horizontal="center" vertical="center" shrinkToFit="1"/>
    </xf>
    <xf numFmtId="0" fontId="32" fillId="0" borderId="50" xfId="44" applyFont="1" applyFill="1" applyBorder="1" applyAlignment="1">
      <alignment horizontal="center" vertical="center" shrinkToFit="1"/>
    </xf>
    <xf numFmtId="0" fontId="31" fillId="0" borderId="51" xfId="44" applyFont="1" applyFill="1" applyBorder="1" applyAlignment="1">
      <alignment horizontal="center" vertical="center" shrinkToFit="1"/>
    </xf>
    <xf numFmtId="0" fontId="31" fillId="0" borderId="45" xfId="44" applyFont="1" applyFill="1" applyBorder="1" applyAlignment="1">
      <alignment horizontal="center" vertical="center" shrinkToFit="1"/>
    </xf>
    <xf numFmtId="38" fontId="31" fillId="0" borderId="44" xfId="33" applyFont="1" applyFill="1" applyBorder="1" applyAlignment="1">
      <alignment vertical="center" shrinkToFit="1"/>
    </xf>
    <xf numFmtId="38" fontId="31" fillId="0" borderId="52" xfId="33" applyFont="1" applyFill="1" applyBorder="1" applyAlignment="1">
      <alignment vertical="center" shrinkToFit="1"/>
    </xf>
    <xf numFmtId="38" fontId="31" fillId="0" borderId="53" xfId="33" applyFont="1" applyFill="1" applyBorder="1" applyAlignment="1">
      <alignment vertical="center" shrinkToFit="1"/>
    </xf>
    <xf numFmtId="38" fontId="31" fillId="0" borderId="54" xfId="33" applyFont="1" applyFill="1" applyBorder="1" applyAlignment="1">
      <alignment vertical="center" shrinkToFit="1"/>
    </xf>
    <xf numFmtId="38" fontId="31" fillId="0" borderId="55" xfId="33" applyFont="1" applyFill="1" applyBorder="1" applyAlignment="1">
      <alignment vertical="center" shrinkToFit="1"/>
    </xf>
    <xf numFmtId="38" fontId="31" fillId="0" borderId="56" xfId="33" applyFont="1" applyFill="1" applyBorder="1" applyAlignment="1">
      <alignment vertical="center" shrinkToFit="1"/>
    </xf>
    <xf numFmtId="0" fontId="32" fillId="0" borderId="35" xfId="44" applyFont="1" applyFill="1" applyBorder="1" applyAlignment="1">
      <alignment horizontal="center" vertical="center" shrinkToFit="1"/>
    </xf>
    <xf numFmtId="0" fontId="31" fillId="0" borderId="40" xfId="44" applyFont="1" applyFill="1" applyBorder="1" applyAlignment="1">
      <alignment horizontal="center" vertical="center" shrinkToFit="1"/>
    </xf>
    <xf numFmtId="0" fontId="31" fillId="0" borderId="15" xfId="44" applyFont="1" applyFill="1" applyBorder="1" applyAlignment="1">
      <alignment horizontal="center" vertical="center" shrinkToFit="1"/>
    </xf>
    <xf numFmtId="38" fontId="31" fillId="0" borderId="20" xfId="33" applyFont="1" applyFill="1" applyBorder="1" applyAlignment="1">
      <alignment vertical="center" shrinkToFit="1"/>
    </xf>
    <xf numFmtId="38" fontId="31" fillId="0" borderId="15" xfId="33" applyFont="1" applyFill="1" applyBorder="1" applyAlignment="1">
      <alignment vertical="center" shrinkToFit="1"/>
    </xf>
    <xf numFmtId="38" fontId="31" fillId="0" borderId="17" xfId="33" applyFont="1" applyFill="1" applyBorder="1" applyAlignment="1">
      <alignment vertical="center" shrinkToFit="1"/>
    </xf>
    <xf numFmtId="38" fontId="31" fillId="0" borderId="18" xfId="33" applyFont="1" applyFill="1" applyBorder="1" applyAlignment="1">
      <alignment vertical="center" shrinkToFit="1"/>
    </xf>
    <xf numFmtId="38" fontId="31" fillId="0" borderId="16" xfId="33" applyFont="1" applyFill="1" applyBorder="1" applyAlignment="1">
      <alignment vertical="center" shrinkToFit="1"/>
    </xf>
    <xf numFmtId="38" fontId="31" fillId="0" borderId="58" xfId="33" applyFont="1" applyFill="1" applyBorder="1" applyAlignment="1">
      <alignment vertical="center" shrinkToFit="1"/>
    </xf>
    <xf numFmtId="38" fontId="31" fillId="0" borderId="35" xfId="33" applyFont="1" applyFill="1" applyBorder="1" applyAlignment="1">
      <alignment vertical="center" shrinkToFit="1"/>
    </xf>
    <xf numFmtId="0" fontId="32" fillId="0" borderId="32" xfId="44" applyFont="1" applyFill="1" applyBorder="1" applyAlignment="1">
      <alignment horizontal="center" vertical="center"/>
    </xf>
    <xf numFmtId="38" fontId="31" fillId="0" borderId="33" xfId="44" applyNumberFormat="1" applyFont="1" applyFill="1" applyBorder="1" applyAlignment="1">
      <alignment vertical="center"/>
    </xf>
    <xf numFmtId="0" fontId="37" fillId="0" borderId="0" xfId="0" applyFont="1" applyFill="1" applyAlignment="1">
      <alignment horizontal="center" vertical="center"/>
    </xf>
    <xf numFmtId="3" fontId="37" fillId="0" borderId="0" xfId="0" applyNumberFormat="1" applyFont="1" applyFill="1" applyBorder="1" applyAlignment="1">
      <alignment vertical="center"/>
    </xf>
    <xf numFmtId="0" fontId="32" fillId="0" borderId="0" xfId="44" applyFont="1" applyFill="1" applyBorder="1" applyAlignment="1">
      <alignment vertical="center"/>
    </xf>
    <xf numFmtId="0" fontId="37" fillId="0" borderId="0" xfId="0" applyFont="1" applyFill="1" applyAlignment="1">
      <alignment vertical="center"/>
    </xf>
    <xf numFmtId="0" fontId="32" fillId="0" borderId="0" xfId="44" applyFont="1" applyFill="1" applyBorder="1" applyAlignment="1">
      <alignment vertical="center" wrapText="1"/>
    </xf>
    <xf numFmtId="0" fontId="33" fillId="0" borderId="0" xfId="0" applyFont="1" applyFill="1" applyBorder="1" applyAlignment="1">
      <alignment vertical="center"/>
    </xf>
    <xf numFmtId="0" fontId="34" fillId="0" borderId="0" xfId="0" applyFont="1" applyFill="1" applyBorder="1" applyAlignment="1">
      <alignment vertical="center"/>
    </xf>
    <xf numFmtId="38" fontId="32" fillId="0" borderId="0" xfId="44" applyNumberFormat="1" applyFont="1" applyFill="1" applyBorder="1" applyAlignment="1">
      <alignment vertical="center"/>
    </xf>
    <xf numFmtId="0" fontId="32" fillId="0" borderId="59" xfId="44" applyFont="1" applyFill="1" applyBorder="1" applyAlignment="1">
      <alignment horizontal="center" vertical="center" wrapText="1" shrinkToFit="1"/>
    </xf>
    <xf numFmtId="38" fontId="31" fillId="0" borderId="60" xfId="33" applyFont="1" applyFill="1" applyBorder="1" applyAlignment="1">
      <alignment vertical="center" shrinkToFit="1"/>
    </xf>
    <xf numFmtId="38" fontId="31" fillId="0" borderId="61" xfId="33" applyFont="1" applyFill="1" applyBorder="1" applyAlignment="1">
      <alignment vertical="center" shrinkToFit="1"/>
    </xf>
    <xf numFmtId="38" fontId="31" fillId="0" borderId="59" xfId="33" applyFont="1" applyFill="1" applyBorder="1" applyAlignment="1">
      <alignment vertical="center" shrinkToFit="1"/>
    </xf>
    <xf numFmtId="38" fontId="31" fillId="0" borderId="19" xfId="33" applyFont="1" applyFill="1" applyBorder="1" applyAlignment="1">
      <alignment vertical="center" shrinkToFit="1"/>
    </xf>
    <xf numFmtId="0" fontId="40" fillId="0" borderId="13" xfId="0" applyFont="1" applyBorder="1" applyAlignment="1">
      <alignment horizontal="center" vertical="center"/>
    </xf>
    <xf numFmtId="0" fontId="40" fillId="0" borderId="12" xfId="0" applyFont="1" applyBorder="1" applyAlignment="1">
      <alignment horizontal="center" vertical="center" shrinkToFit="1"/>
    </xf>
    <xf numFmtId="0" fontId="40" fillId="0" borderId="25" xfId="0" applyFont="1" applyBorder="1" applyAlignment="1">
      <alignment horizontal="center" vertical="center"/>
    </xf>
    <xf numFmtId="0" fontId="40" fillId="0" borderId="11" xfId="0" applyFont="1" applyBorder="1" applyAlignment="1">
      <alignment horizontal="right" vertical="center"/>
    </xf>
    <xf numFmtId="0" fontId="40" fillId="0" borderId="0" xfId="0" applyFont="1" applyAlignment="1">
      <alignment vertical="center"/>
    </xf>
    <xf numFmtId="0" fontId="32" fillId="0" borderId="39" xfId="44" applyFont="1" applyFill="1" applyBorder="1" applyAlignment="1">
      <alignment horizontal="center" vertical="center" wrapText="1" shrinkToFit="1"/>
    </xf>
    <xf numFmtId="0" fontId="33" fillId="0" borderId="40" xfId="0" applyFont="1" applyFill="1" applyBorder="1" applyAlignment="1">
      <alignment vertical="center" wrapText="1"/>
    </xf>
    <xf numFmtId="0" fontId="32" fillId="0" borderId="47" xfId="44" applyFont="1" applyFill="1" applyBorder="1" applyAlignment="1">
      <alignment horizontal="center" vertical="center" shrinkToFit="1"/>
    </xf>
    <xf numFmtId="0" fontId="32" fillId="0" borderId="51" xfId="44" applyFont="1" applyFill="1" applyBorder="1" applyAlignment="1">
      <alignment horizontal="center" vertical="center" shrinkToFit="1"/>
    </xf>
    <xf numFmtId="0" fontId="32" fillId="0" borderId="40" xfId="44" applyFont="1" applyFill="1" applyBorder="1" applyAlignment="1">
      <alignment horizontal="center" vertical="center" shrinkToFit="1"/>
    </xf>
    <xf numFmtId="0" fontId="31" fillId="0" borderId="47" xfId="44" applyFont="1" applyFill="1" applyBorder="1" applyAlignment="1">
      <alignment horizontal="right" vertical="center" shrinkToFit="1"/>
    </xf>
    <xf numFmtId="38" fontId="31" fillId="0" borderId="47" xfId="33" applyFont="1" applyFill="1" applyBorder="1" applyAlignment="1">
      <alignment horizontal="right" vertical="center" shrinkToFit="1"/>
    </xf>
    <xf numFmtId="0" fontId="31" fillId="0" borderId="51" xfId="44" applyFont="1" applyFill="1" applyBorder="1" applyAlignment="1">
      <alignment horizontal="right" vertical="center" shrinkToFit="1"/>
    </xf>
    <xf numFmtId="0" fontId="32" fillId="0" borderId="46" xfId="44" applyFont="1" applyFill="1" applyBorder="1" applyAlignment="1">
      <alignment horizontal="center" vertical="center" wrapText="1" shrinkToFit="1"/>
    </xf>
    <xf numFmtId="14" fontId="32" fillId="0" borderId="47" xfId="44" applyNumberFormat="1" applyFont="1" applyFill="1" applyBorder="1" applyAlignment="1">
      <alignment horizontal="center" vertical="center" shrinkToFit="1"/>
    </xf>
    <xf numFmtId="0" fontId="8" fillId="0" borderId="11"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0" fillId="0" borderId="11" xfId="0" applyBorder="1" applyAlignment="1">
      <alignment horizontal="center" vertical="center"/>
    </xf>
    <xf numFmtId="0" fontId="37" fillId="0" borderId="0" xfId="44" applyFont="1" applyFill="1" applyAlignment="1">
      <alignment horizontal="left" vertical="center" shrinkToFit="1"/>
    </xf>
    <xf numFmtId="0" fontId="32" fillId="0" borderId="34" xfId="44" applyFont="1" applyFill="1" applyBorder="1" applyAlignment="1">
      <alignment horizontal="center" vertical="center" wrapText="1" shrinkToFit="1"/>
    </xf>
    <xf numFmtId="0" fontId="33" fillId="0" borderId="35" xfId="0" applyFont="1" applyFill="1" applyBorder="1" applyAlignment="1">
      <alignment vertical="center" wrapText="1"/>
    </xf>
    <xf numFmtId="0" fontId="31" fillId="0" borderId="37" xfId="44" applyFont="1" applyFill="1" applyBorder="1" applyAlignment="1">
      <alignment horizontal="center" vertical="center"/>
    </xf>
    <xf numFmtId="0" fontId="35" fillId="0" borderId="37" xfId="0" applyFont="1" applyFill="1" applyBorder="1" applyAlignment="1">
      <alignment horizontal="center" vertical="center"/>
    </xf>
    <xf numFmtId="0" fontId="35" fillId="0" borderId="38" xfId="0" applyFont="1" applyFill="1" applyBorder="1" applyAlignment="1">
      <alignment horizontal="center" vertical="center"/>
    </xf>
    <xf numFmtId="0" fontId="31" fillId="0" borderId="36" xfId="44" applyFont="1" applyFill="1" applyBorder="1" applyAlignment="1">
      <alignment horizontal="center" vertical="center"/>
    </xf>
    <xf numFmtId="0" fontId="32" fillId="0" borderId="34" xfId="44" applyFont="1" applyFill="1" applyBorder="1" applyAlignment="1">
      <alignment horizontal="center" vertical="center" wrapText="1"/>
    </xf>
    <xf numFmtId="0" fontId="33" fillId="0" borderId="35" xfId="0" applyFont="1" applyFill="1" applyBorder="1" applyAlignment="1">
      <alignment vertical="center"/>
    </xf>
    <xf numFmtId="38" fontId="32" fillId="0" borderId="43" xfId="33" applyFont="1" applyFill="1" applyBorder="1" applyAlignment="1">
      <alignment vertical="center"/>
    </xf>
    <xf numFmtId="0" fontId="34" fillId="0" borderId="42" xfId="0" applyFont="1" applyFill="1" applyBorder="1" applyAlignment="1">
      <alignment vertical="center"/>
    </xf>
    <xf numFmtId="0" fontId="34" fillId="0" borderId="57" xfId="0" applyFont="1" applyFill="1" applyBorder="1" applyAlignment="1">
      <alignment vertical="center"/>
    </xf>
    <xf numFmtId="0" fontId="30" fillId="0" borderId="0" xfId="0" applyFont="1" applyFill="1" applyAlignment="1">
      <alignment horizontal="center" vertical="center"/>
    </xf>
    <xf numFmtId="0" fontId="34" fillId="0" borderId="0" xfId="0" applyFont="1" applyFill="1" applyAlignment="1">
      <alignment horizontal="center" vertical="center"/>
    </xf>
    <xf numFmtId="0" fontId="33" fillId="0" borderId="41" xfId="0" applyFont="1" applyFill="1" applyBorder="1" applyAlignment="1">
      <alignment vertical="center"/>
    </xf>
    <xf numFmtId="38" fontId="32" fillId="0" borderId="42" xfId="33" applyFont="1" applyFill="1" applyBorder="1" applyAlignment="1">
      <alignment vertical="center"/>
    </xf>
    <xf numFmtId="0" fontId="32" fillId="0" borderId="35" xfId="44" applyFont="1" applyFill="1" applyBorder="1" applyAlignment="1">
      <alignment horizontal="center" vertical="center" wrapText="1" shrinkToFi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4"/>
    <cellStyle name="桁区切り 2 2" xfId="55"/>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57"/>
    <cellStyle name="入力" xfId="41" builtinId="20" customBuiltin="1"/>
    <cellStyle name="標準" xfId="0" builtinId="0"/>
    <cellStyle name="標準 2" xfId="42"/>
    <cellStyle name="標準 2 2" xfId="49"/>
    <cellStyle name="標準 3" xfId="43"/>
    <cellStyle name="標準 3 2" xfId="50"/>
    <cellStyle name="標準 4" xfId="46"/>
    <cellStyle name="標準 4 2" xfId="47"/>
    <cellStyle name="標準 4 2 2" xfId="58"/>
    <cellStyle name="標準 4 3" xfId="56"/>
    <cellStyle name="標準 5" xfId="48"/>
    <cellStyle name="標準 5 2" xfId="53"/>
    <cellStyle name="標準 6" xfId="52"/>
    <cellStyle name="標準_予算内訳H20【下北海域】"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142875</xdr:colOff>
      <xdr:row>1</xdr:row>
      <xdr:rowOff>238125</xdr:rowOff>
    </xdr:from>
    <xdr:to>
      <xdr:col>9</xdr:col>
      <xdr:colOff>104775</xdr:colOff>
      <xdr:row>3</xdr:row>
      <xdr:rowOff>9526</xdr:rowOff>
    </xdr:to>
    <xdr:sp macro="" textlink="">
      <xdr:nvSpPr>
        <xdr:cNvPr id="31745" name="AutoShape 1">
          <a:extLst>
            <a:ext uri="{FF2B5EF4-FFF2-40B4-BE49-F238E27FC236}">
              <a16:creationId xmlns:a16="http://schemas.microsoft.com/office/drawing/2014/main" id="{00000000-0008-0000-1C00-0000017C0000}"/>
            </a:ext>
          </a:extLst>
        </xdr:cNvPr>
        <xdr:cNvSpPr>
          <a:spLocks noChangeArrowheads="1"/>
        </xdr:cNvSpPr>
      </xdr:nvSpPr>
      <xdr:spPr bwMode="auto">
        <a:xfrm>
          <a:off x="1447800" y="542925"/>
          <a:ext cx="2295525" cy="381001"/>
        </a:xfrm>
        <a:prstGeom prst="wedgeRoundRectCallout">
          <a:avLst>
            <a:gd name="adj1" fmla="val -40478"/>
            <a:gd name="adj2" fmla="val 286732"/>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Osaka"/>
            </a:rPr>
            <a:t>就業規則等に基づく所定労働日数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9524</xdr:colOff>
      <xdr:row>1</xdr:row>
      <xdr:rowOff>285751</xdr:rowOff>
    </xdr:from>
    <xdr:to>
      <xdr:col>13</xdr:col>
      <xdr:colOff>180975</xdr:colOff>
      <xdr:row>3</xdr:row>
      <xdr:rowOff>28575</xdr:rowOff>
    </xdr:to>
    <xdr:sp macro="" textlink="">
      <xdr:nvSpPr>
        <xdr:cNvPr id="2" name="角丸四角形 1">
          <a:extLst>
            <a:ext uri="{FF2B5EF4-FFF2-40B4-BE49-F238E27FC236}">
              <a16:creationId xmlns:a16="http://schemas.microsoft.com/office/drawing/2014/main" id="{00000000-0008-0000-1D00-000002000000}"/>
            </a:ext>
          </a:extLst>
        </xdr:cNvPr>
        <xdr:cNvSpPr/>
      </xdr:nvSpPr>
      <xdr:spPr bwMode="auto">
        <a:xfrm>
          <a:off x="3038474" y="914401"/>
          <a:ext cx="6362701" cy="361949"/>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800">
              <a:solidFill>
                <a:srgbClr val="FF0000"/>
              </a:solidFill>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業務担当職員、補助者、派遣職員ごとに区分して、作成してください。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view="pageBreakPreview" topLeftCell="H1" zoomScaleNormal="100" zoomScaleSheetLayoutView="100" workbookViewId="0">
      <selection activeCell="AA8" sqref="AA8"/>
    </sheetView>
  </sheetViews>
  <sheetFormatPr defaultColWidth="7.5" defaultRowHeight="14.25"/>
  <cols>
    <col min="1" max="1" width="10.5" style="2" customWidth="1"/>
    <col min="2" max="2" width="6.625" style="2" customWidth="1"/>
    <col min="3" max="26" width="4.375" style="2" customWidth="1"/>
    <col min="27" max="27" width="7.625" style="2" customWidth="1"/>
    <col min="28" max="16384" width="7.5" style="2"/>
  </cols>
  <sheetData>
    <row r="1" spans="1:27" ht="24" customHeight="1">
      <c r="A1" s="97" t="s">
        <v>36</v>
      </c>
      <c r="B1" s="98"/>
      <c r="C1" s="98"/>
      <c r="D1" s="98"/>
      <c r="E1" s="98"/>
      <c r="F1" s="98"/>
      <c r="G1" s="98"/>
      <c r="H1" s="98"/>
      <c r="I1" s="98"/>
      <c r="J1" s="98"/>
      <c r="K1" s="98"/>
      <c r="L1" s="98"/>
      <c r="M1" s="98"/>
      <c r="N1" s="98"/>
      <c r="O1" s="98"/>
      <c r="P1" s="98"/>
      <c r="Q1" s="98"/>
      <c r="R1" s="98"/>
      <c r="S1" s="98"/>
      <c r="T1" s="98"/>
      <c r="U1" s="98"/>
      <c r="V1" s="98"/>
      <c r="W1" s="98"/>
      <c r="X1" s="98"/>
      <c r="Y1" s="98"/>
      <c r="Z1" s="98"/>
      <c r="AA1" s="98"/>
    </row>
    <row r="2" spans="1:27" ht="24" customHeight="1"/>
    <row r="3" spans="1:27" ht="24" customHeight="1">
      <c r="U3" s="15"/>
      <c r="V3" s="15"/>
      <c r="W3" s="15"/>
      <c r="X3" s="15"/>
      <c r="Y3" s="15"/>
      <c r="Z3" s="15"/>
    </row>
    <row r="4" spans="1:27" ht="24" customHeight="1">
      <c r="A4" s="4"/>
      <c r="B4" s="81" t="s">
        <v>4</v>
      </c>
      <c r="C4" s="96"/>
      <c r="D4" s="96"/>
      <c r="E4" s="96"/>
      <c r="F4" s="96"/>
      <c r="G4" s="96"/>
      <c r="H4" s="96"/>
      <c r="I4" s="96"/>
      <c r="J4" s="96"/>
      <c r="K4" s="96"/>
      <c r="L4" s="96"/>
      <c r="M4" s="96"/>
      <c r="N4" s="96"/>
      <c r="O4" s="96"/>
      <c r="P4" s="96"/>
      <c r="Q4" s="96"/>
      <c r="R4" s="96"/>
      <c r="S4" s="96"/>
      <c r="T4" s="96"/>
      <c r="U4" s="101" t="s">
        <v>61</v>
      </c>
      <c r="V4" s="101"/>
      <c r="W4" s="101"/>
      <c r="X4" s="101"/>
      <c r="Y4" s="101"/>
      <c r="Z4" s="101"/>
      <c r="AA4" s="99" t="s">
        <v>8</v>
      </c>
    </row>
    <row r="5" spans="1:27" ht="42.75" customHeight="1">
      <c r="A5" s="13" t="s">
        <v>34</v>
      </c>
      <c r="B5" s="5"/>
      <c r="C5" s="1">
        <f>Y5+1</f>
        <v>4</v>
      </c>
      <c r="D5" s="6" t="s">
        <v>35</v>
      </c>
      <c r="E5" s="1">
        <f>C5+1</f>
        <v>5</v>
      </c>
      <c r="F5" s="6" t="s">
        <v>35</v>
      </c>
      <c r="G5" s="1">
        <f>E5+1</f>
        <v>6</v>
      </c>
      <c r="H5" s="6" t="s">
        <v>35</v>
      </c>
      <c r="I5" s="1">
        <f>G5+1</f>
        <v>7</v>
      </c>
      <c r="J5" s="6" t="s">
        <v>35</v>
      </c>
      <c r="K5" s="1">
        <f>I5+1</f>
        <v>8</v>
      </c>
      <c r="L5" s="6" t="s">
        <v>35</v>
      </c>
      <c r="M5" s="1">
        <f>K5+1</f>
        <v>9</v>
      </c>
      <c r="N5" s="6" t="s">
        <v>35</v>
      </c>
      <c r="O5" s="1">
        <f>M5+1</f>
        <v>10</v>
      </c>
      <c r="P5" s="6" t="s">
        <v>35</v>
      </c>
      <c r="Q5" s="1">
        <f>O5+1</f>
        <v>11</v>
      </c>
      <c r="R5" s="6" t="s">
        <v>35</v>
      </c>
      <c r="S5" s="1">
        <v>12</v>
      </c>
      <c r="T5" s="6" t="s">
        <v>35</v>
      </c>
      <c r="U5" s="1">
        <v>1</v>
      </c>
      <c r="V5" s="6" t="s">
        <v>35</v>
      </c>
      <c r="W5" s="1">
        <f>U5+1</f>
        <v>2</v>
      </c>
      <c r="X5" s="6" t="s">
        <v>35</v>
      </c>
      <c r="Y5" s="1">
        <v>3</v>
      </c>
      <c r="Z5" s="6" t="s">
        <v>35</v>
      </c>
      <c r="AA5" s="100"/>
    </row>
    <row r="6" spans="1:27" s="85" customFormat="1" ht="30" customHeight="1">
      <c r="A6" s="82"/>
      <c r="B6" s="83"/>
      <c r="C6" s="84" t="s">
        <v>5</v>
      </c>
      <c r="D6" s="84" t="s">
        <v>6</v>
      </c>
      <c r="E6" s="84" t="s">
        <v>5</v>
      </c>
      <c r="F6" s="84" t="s">
        <v>6</v>
      </c>
      <c r="G6" s="84" t="s">
        <v>5</v>
      </c>
      <c r="H6" s="84" t="s">
        <v>6</v>
      </c>
      <c r="I6" s="84" t="s">
        <v>5</v>
      </c>
      <c r="J6" s="84" t="s">
        <v>6</v>
      </c>
      <c r="K6" s="84" t="s">
        <v>5</v>
      </c>
      <c r="L6" s="84" t="s">
        <v>6</v>
      </c>
      <c r="M6" s="84" t="s">
        <v>5</v>
      </c>
      <c r="N6" s="84" t="s">
        <v>6</v>
      </c>
      <c r="O6" s="84" t="s">
        <v>5</v>
      </c>
      <c r="P6" s="84" t="s">
        <v>6</v>
      </c>
      <c r="Q6" s="84" t="s">
        <v>5</v>
      </c>
      <c r="R6" s="84" t="s">
        <v>6</v>
      </c>
      <c r="S6" s="84" t="s">
        <v>5</v>
      </c>
      <c r="T6" s="84" t="s">
        <v>6</v>
      </c>
      <c r="U6" s="84" t="s">
        <v>5</v>
      </c>
      <c r="V6" s="84" t="s">
        <v>6</v>
      </c>
      <c r="W6" s="84" t="s">
        <v>5</v>
      </c>
      <c r="X6" s="84" t="s">
        <v>6</v>
      </c>
      <c r="Y6" s="84" t="s">
        <v>5</v>
      </c>
      <c r="Z6" s="84" t="s">
        <v>6</v>
      </c>
      <c r="AA6" s="84" t="s">
        <v>6</v>
      </c>
    </row>
    <row r="7" spans="1:27" ht="29.25" customHeight="1">
      <c r="A7" s="12">
        <v>8</v>
      </c>
      <c r="B7" s="7" t="s">
        <v>2</v>
      </c>
      <c r="C7" s="8">
        <v>25</v>
      </c>
      <c r="D7" s="8">
        <f>A7*C7</f>
        <v>200</v>
      </c>
      <c r="E7" s="8">
        <v>25</v>
      </c>
      <c r="F7" s="8">
        <f>A7*E7</f>
        <v>200</v>
      </c>
      <c r="G7" s="8">
        <v>25</v>
      </c>
      <c r="H7" s="8">
        <f>A7*G7</f>
        <v>200</v>
      </c>
      <c r="I7" s="8">
        <v>25</v>
      </c>
      <c r="J7" s="8">
        <f>A7*I7</f>
        <v>200</v>
      </c>
      <c r="K7" s="8">
        <v>25</v>
      </c>
      <c r="L7" s="8">
        <f>A7*K7</f>
        <v>200</v>
      </c>
      <c r="M7" s="8">
        <v>25</v>
      </c>
      <c r="N7" s="8">
        <f>A7*M7</f>
        <v>200</v>
      </c>
      <c r="O7" s="8">
        <v>25</v>
      </c>
      <c r="P7" s="8">
        <f>A7*O7</f>
        <v>200</v>
      </c>
      <c r="Q7" s="8">
        <v>24</v>
      </c>
      <c r="R7" s="8">
        <f>A7*Q7</f>
        <v>192</v>
      </c>
      <c r="S7" s="8">
        <v>25</v>
      </c>
      <c r="T7" s="8">
        <f>A7*S7</f>
        <v>200</v>
      </c>
      <c r="U7" s="8">
        <v>22</v>
      </c>
      <c r="V7" s="8">
        <f>A7*U7</f>
        <v>176</v>
      </c>
      <c r="W7" s="8">
        <v>23</v>
      </c>
      <c r="X7" s="8">
        <f>W7*A7</f>
        <v>184</v>
      </c>
      <c r="Y7" s="8">
        <v>23</v>
      </c>
      <c r="Z7" s="8">
        <f>A7*Y7</f>
        <v>184</v>
      </c>
      <c r="AA7" s="9">
        <f>SUM(Z7,D7,F7,H7,J7,L7,N7,P7,R7,T7,V7,X7)</f>
        <v>2336</v>
      </c>
    </row>
    <row r="8" spans="1:27" ht="29.25" customHeight="1">
      <c r="A8" s="96" t="s">
        <v>3</v>
      </c>
      <c r="B8" s="96"/>
      <c r="C8" s="10">
        <f t="shared" ref="C8:AA8" si="0">C7</f>
        <v>25</v>
      </c>
      <c r="D8" s="10">
        <f t="shared" si="0"/>
        <v>200</v>
      </c>
      <c r="E8" s="10">
        <f t="shared" si="0"/>
        <v>25</v>
      </c>
      <c r="F8" s="10">
        <f t="shared" si="0"/>
        <v>200</v>
      </c>
      <c r="G8" s="10">
        <f t="shared" si="0"/>
        <v>25</v>
      </c>
      <c r="H8" s="10">
        <f t="shared" si="0"/>
        <v>200</v>
      </c>
      <c r="I8" s="10">
        <f t="shared" si="0"/>
        <v>25</v>
      </c>
      <c r="J8" s="10">
        <f t="shared" si="0"/>
        <v>200</v>
      </c>
      <c r="K8" s="10">
        <f t="shared" si="0"/>
        <v>25</v>
      </c>
      <c r="L8" s="10">
        <f t="shared" si="0"/>
        <v>200</v>
      </c>
      <c r="M8" s="10">
        <f t="shared" si="0"/>
        <v>25</v>
      </c>
      <c r="N8" s="10">
        <f t="shared" si="0"/>
        <v>200</v>
      </c>
      <c r="O8" s="10">
        <f t="shared" si="0"/>
        <v>25</v>
      </c>
      <c r="P8" s="10">
        <f t="shared" si="0"/>
        <v>200</v>
      </c>
      <c r="Q8" s="10">
        <f t="shared" si="0"/>
        <v>24</v>
      </c>
      <c r="R8" s="10">
        <f t="shared" si="0"/>
        <v>192</v>
      </c>
      <c r="S8" s="10">
        <f t="shared" si="0"/>
        <v>25</v>
      </c>
      <c r="T8" s="10">
        <f t="shared" si="0"/>
        <v>200</v>
      </c>
      <c r="U8" s="10">
        <f t="shared" si="0"/>
        <v>22</v>
      </c>
      <c r="V8" s="10">
        <f t="shared" si="0"/>
        <v>176</v>
      </c>
      <c r="W8" s="10">
        <f>W7</f>
        <v>23</v>
      </c>
      <c r="X8" s="10">
        <f>X7</f>
        <v>184</v>
      </c>
      <c r="Y8" s="10">
        <f>Y7</f>
        <v>23</v>
      </c>
      <c r="Z8" s="10">
        <f>Z7</f>
        <v>184</v>
      </c>
      <c r="AA8" s="11">
        <f t="shared" si="0"/>
        <v>2336</v>
      </c>
    </row>
    <row r="10" spans="1:27">
      <c r="A10" s="14" t="s">
        <v>37</v>
      </c>
    </row>
    <row r="15" spans="1:27" ht="14.25" customHeight="1"/>
    <row r="17" spans="13:13">
      <c r="M17" s="3"/>
    </row>
  </sheetData>
  <mergeCells count="5">
    <mergeCell ref="A8:B8"/>
    <mergeCell ref="A1:AA1"/>
    <mergeCell ref="AA4:AA5"/>
    <mergeCell ref="C4:T4"/>
    <mergeCell ref="U4:Z4"/>
  </mergeCells>
  <phoneticPr fontId="5"/>
  <printOptions horizontalCentered="1"/>
  <pageMargins left="0.39370078740157483" right="0.19685039370078741" top="0.78740157480314965" bottom="0.59055118110236227" header="0.59055118110236227" footer="0.19685039370078741"/>
  <pageSetup paperSize="9" firstPageNumber="8"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abSelected="1" view="pageBreakPreview" topLeftCell="A4" zoomScaleNormal="100" zoomScaleSheetLayoutView="100" workbookViewId="0">
      <selection activeCell="B18" sqref="B18"/>
    </sheetView>
  </sheetViews>
  <sheetFormatPr defaultColWidth="9" defaultRowHeight="24.95" customHeight="1"/>
  <cols>
    <col min="1" max="1" width="9.875" style="16" bestFit="1" customWidth="1"/>
    <col min="2" max="2" width="9.875" style="16" customWidth="1"/>
    <col min="3" max="3" width="10.125" style="16" customWidth="1"/>
    <col min="4" max="4" width="6.875" style="16" customWidth="1"/>
    <col min="5" max="5" width="10.625" style="16" customWidth="1"/>
    <col min="6" max="8" width="9.625" style="16" customWidth="1"/>
    <col min="9" max="9" width="11.625" style="16" customWidth="1"/>
    <col min="10" max="10" width="11.375" style="16" bestFit="1" customWidth="1"/>
    <col min="11" max="11" width="10.125" style="16" customWidth="1"/>
    <col min="12" max="12" width="9.125" style="16" customWidth="1"/>
    <col min="13" max="13" width="10.125" style="16" customWidth="1"/>
    <col min="14" max="18" width="9.125" style="16" customWidth="1"/>
    <col min="19" max="20" width="11.625" style="16" customWidth="1"/>
    <col min="21" max="16384" width="9" style="16"/>
  </cols>
  <sheetData>
    <row r="1" spans="1:20" ht="24.95" customHeight="1">
      <c r="A1" s="114" t="s">
        <v>57</v>
      </c>
      <c r="B1" s="114"/>
      <c r="C1" s="114"/>
      <c r="D1" s="114"/>
      <c r="E1" s="114"/>
      <c r="F1" s="114"/>
      <c r="G1" s="114"/>
      <c r="H1" s="115"/>
      <c r="I1" s="115"/>
      <c r="J1" s="115"/>
      <c r="K1" s="115"/>
      <c r="L1" s="115"/>
      <c r="M1" s="115"/>
      <c r="N1" s="115"/>
      <c r="O1" s="115"/>
      <c r="P1" s="115"/>
      <c r="Q1" s="115"/>
      <c r="R1" s="115"/>
      <c r="S1" s="115"/>
      <c r="T1" s="115"/>
    </row>
    <row r="2" spans="1:20" ht="24.95" customHeight="1">
      <c r="F2" s="17"/>
      <c r="T2" s="18"/>
    </row>
    <row r="3" spans="1:20" ht="24" customHeight="1">
      <c r="A3" s="19" t="s">
        <v>31</v>
      </c>
      <c r="B3" s="19" t="s">
        <v>39</v>
      </c>
      <c r="D3" s="19"/>
      <c r="F3" s="17"/>
      <c r="T3" s="18"/>
    </row>
    <row r="4" spans="1:20" ht="24" customHeight="1" thickBot="1">
      <c r="A4" s="19" t="s">
        <v>0</v>
      </c>
      <c r="B4" s="19"/>
      <c r="C4" s="19"/>
      <c r="D4" s="19"/>
      <c r="F4" s="17"/>
      <c r="S4" s="20" t="s">
        <v>40</v>
      </c>
      <c r="T4" s="18"/>
    </row>
    <row r="5" spans="1:20" ht="28.5" customHeight="1">
      <c r="A5" s="103" t="s">
        <v>41</v>
      </c>
      <c r="B5" s="103" t="s">
        <v>62</v>
      </c>
      <c r="C5" s="21" t="s">
        <v>1</v>
      </c>
      <c r="D5" s="94" t="s">
        <v>63</v>
      </c>
      <c r="E5" s="105" t="s">
        <v>58</v>
      </c>
      <c r="F5" s="106"/>
      <c r="G5" s="106"/>
      <c r="H5" s="106"/>
      <c r="I5" s="107"/>
      <c r="J5" s="108" t="s">
        <v>59</v>
      </c>
      <c r="K5" s="105"/>
      <c r="L5" s="105"/>
      <c r="M5" s="106"/>
      <c r="N5" s="106"/>
      <c r="O5" s="106"/>
      <c r="P5" s="106"/>
      <c r="Q5" s="106"/>
      <c r="R5" s="106"/>
      <c r="S5" s="106"/>
      <c r="T5" s="109" t="s">
        <v>7</v>
      </c>
    </row>
    <row r="6" spans="1:20" ht="33" customHeight="1" thickBot="1">
      <c r="A6" s="104"/>
      <c r="B6" s="118"/>
      <c r="C6" s="23" t="s">
        <v>43</v>
      </c>
      <c r="D6" s="24" t="s">
        <v>44</v>
      </c>
      <c r="E6" s="25" t="s">
        <v>10</v>
      </c>
      <c r="F6" s="26" t="s">
        <v>45</v>
      </c>
      <c r="G6" s="27" t="s">
        <v>46</v>
      </c>
      <c r="H6" s="27" t="s">
        <v>47</v>
      </c>
      <c r="I6" s="28" t="s">
        <v>9</v>
      </c>
      <c r="J6" s="29" t="s">
        <v>38</v>
      </c>
      <c r="K6" s="30" t="s">
        <v>12</v>
      </c>
      <c r="L6" s="31" t="s">
        <v>14</v>
      </c>
      <c r="M6" s="32" t="s">
        <v>11</v>
      </c>
      <c r="N6" s="26" t="s">
        <v>13</v>
      </c>
      <c r="O6" s="26" t="s">
        <v>14</v>
      </c>
      <c r="P6" s="26" t="s">
        <v>15</v>
      </c>
      <c r="Q6" s="31" t="s">
        <v>16</v>
      </c>
      <c r="R6" s="31" t="s">
        <v>32</v>
      </c>
      <c r="S6" s="31" t="s">
        <v>9</v>
      </c>
      <c r="T6" s="116"/>
    </row>
    <row r="7" spans="1:20" ht="24" customHeight="1">
      <c r="A7" s="33" t="s">
        <v>17</v>
      </c>
      <c r="B7" s="88"/>
      <c r="C7" s="91"/>
      <c r="D7" s="35"/>
      <c r="E7" s="36">
        <v>0</v>
      </c>
      <c r="F7" s="37">
        <v>0</v>
      </c>
      <c r="G7" s="38">
        <v>0</v>
      </c>
      <c r="H7" s="38">
        <v>0</v>
      </c>
      <c r="I7" s="39">
        <f>SUM(E7:H7)</f>
        <v>0</v>
      </c>
      <c r="J7" s="40">
        <v>0</v>
      </c>
      <c r="K7" s="41">
        <f>INT(J7*41/1000)</f>
        <v>0</v>
      </c>
      <c r="L7" s="40">
        <v>0</v>
      </c>
      <c r="M7" s="37">
        <f>INT(J7*41/1000)</f>
        <v>0</v>
      </c>
      <c r="N7" s="36">
        <v>0</v>
      </c>
      <c r="O7" s="36">
        <v>0</v>
      </c>
      <c r="P7" s="36">
        <v>0</v>
      </c>
      <c r="Q7" s="36">
        <v>0</v>
      </c>
      <c r="R7" s="36">
        <v>0</v>
      </c>
      <c r="S7" s="38">
        <f>SUM(K7:Q7)</f>
        <v>0</v>
      </c>
      <c r="T7" s="117"/>
    </row>
    <row r="8" spans="1:20" ht="24" customHeight="1">
      <c r="A8" s="33" t="s">
        <v>18</v>
      </c>
      <c r="B8" s="88"/>
      <c r="C8" s="91"/>
      <c r="D8" s="35"/>
      <c r="E8" s="36">
        <v>0</v>
      </c>
      <c r="F8" s="37">
        <v>0</v>
      </c>
      <c r="G8" s="38">
        <v>0</v>
      </c>
      <c r="H8" s="38">
        <v>0</v>
      </c>
      <c r="I8" s="39">
        <f t="shared" ref="I8:I20" si="0">SUM(E8:H8)</f>
        <v>0</v>
      </c>
      <c r="J8" s="40">
        <v>0</v>
      </c>
      <c r="K8" s="42">
        <v>0</v>
      </c>
      <c r="L8" s="40">
        <v>0</v>
      </c>
      <c r="M8" s="37">
        <f>INT(J8*41/1000)</f>
        <v>0</v>
      </c>
      <c r="N8" s="36">
        <v>0</v>
      </c>
      <c r="O8" s="36">
        <v>0</v>
      </c>
      <c r="P8" s="36">
        <v>0</v>
      </c>
      <c r="Q8" s="36">
        <v>0</v>
      </c>
      <c r="R8" s="36">
        <v>0</v>
      </c>
      <c r="S8" s="38">
        <f t="shared" ref="S8:S20" si="1">SUM(K8:Q8)</f>
        <v>0</v>
      </c>
      <c r="T8" s="112"/>
    </row>
    <row r="9" spans="1:20" ht="24" customHeight="1">
      <c r="A9" s="33" t="s">
        <v>19</v>
      </c>
      <c r="B9" s="88"/>
      <c r="C9" s="91"/>
      <c r="D9" s="35"/>
      <c r="E9" s="36">
        <v>0</v>
      </c>
      <c r="F9" s="37">
        <v>0</v>
      </c>
      <c r="G9" s="38">
        <v>0</v>
      </c>
      <c r="H9" s="38">
        <v>0</v>
      </c>
      <c r="I9" s="39">
        <f t="shared" si="0"/>
        <v>0</v>
      </c>
      <c r="J9" s="40">
        <v>0</v>
      </c>
      <c r="K9" s="42">
        <v>0</v>
      </c>
      <c r="L9" s="40">
        <v>0</v>
      </c>
      <c r="M9" s="37">
        <f>INT(J9*41/1000)</f>
        <v>0</v>
      </c>
      <c r="N9" s="36">
        <v>0</v>
      </c>
      <c r="O9" s="36">
        <v>0</v>
      </c>
      <c r="P9" s="36">
        <v>0</v>
      </c>
      <c r="Q9" s="36">
        <v>0</v>
      </c>
      <c r="R9" s="36">
        <v>0</v>
      </c>
      <c r="S9" s="38">
        <f t="shared" si="1"/>
        <v>0</v>
      </c>
      <c r="T9" s="112"/>
    </row>
    <row r="10" spans="1:20" ht="24" customHeight="1">
      <c r="A10" s="33" t="s">
        <v>20</v>
      </c>
      <c r="B10" s="88"/>
      <c r="C10" s="91"/>
      <c r="D10" s="35"/>
      <c r="E10" s="36">
        <v>0</v>
      </c>
      <c r="F10" s="37">
        <v>0</v>
      </c>
      <c r="G10" s="38">
        <v>0</v>
      </c>
      <c r="H10" s="38">
        <v>0</v>
      </c>
      <c r="I10" s="39">
        <f t="shared" si="0"/>
        <v>0</v>
      </c>
      <c r="J10" s="40">
        <v>0</v>
      </c>
      <c r="K10" s="42">
        <v>0</v>
      </c>
      <c r="L10" s="40">
        <v>0</v>
      </c>
      <c r="M10" s="37">
        <v>0</v>
      </c>
      <c r="N10" s="36">
        <v>0</v>
      </c>
      <c r="O10" s="36">
        <v>0</v>
      </c>
      <c r="P10" s="36">
        <v>0</v>
      </c>
      <c r="Q10" s="36">
        <v>0</v>
      </c>
      <c r="R10" s="36">
        <v>0</v>
      </c>
      <c r="S10" s="38">
        <f t="shared" si="1"/>
        <v>0</v>
      </c>
      <c r="T10" s="112"/>
    </row>
    <row r="11" spans="1:20" ht="24" customHeight="1">
      <c r="A11" s="33" t="s">
        <v>21</v>
      </c>
      <c r="B11" s="88"/>
      <c r="C11" s="91"/>
      <c r="D11" s="35"/>
      <c r="E11" s="36">
        <v>0</v>
      </c>
      <c r="F11" s="37">
        <v>0</v>
      </c>
      <c r="G11" s="38">
        <v>0</v>
      </c>
      <c r="H11" s="38">
        <v>0</v>
      </c>
      <c r="I11" s="39">
        <f t="shared" si="0"/>
        <v>0</v>
      </c>
      <c r="J11" s="40">
        <v>0</v>
      </c>
      <c r="K11" s="42">
        <v>0</v>
      </c>
      <c r="L11" s="40">
        <v>0</v>
      </c>
      <c r="M11" s="37">
        <f t="shared" ref="M11" si="2">INT(J11*41/1000)</f>
        <v>0</v>
      </c>
      <c r="N11" s="36">
        <v>0</v>
      </c>
      <c r="O11" s="36">
        <v>0</v>
      </c>
      <c r="P11" s="36">
        <v>0</v>
      </c>
      <c r="Q11" s="36">
        <v>0</v>
      </c>
      <c r="R11" s="36">
        <v>0</v>
      </c>
      <c r="S11" s="38">
        <f t="shared" si="1"/>
        <v>0</v>
      </c>
      <c r="T11" s="112"/>
    </row>
    <row r="12" spans="1:20" ht="24" customHeight="1">
      <c r="A12" s="33" t="s">
        <v>22</v>
      </c>
      <c r="B12" s="95">
        <v>42971</v>
      </c>
      <c r="C12" s="92">
        <v>386000</v>
      </c>
      <c r="D12" s="44">
        <v>1</v>
      </c>
      <c r="E12" s="36">
        <v>386000</v>
      </c>
      <c r="F12" s="37">
        <v>26000</v>
      </c>
      <c r="G12" s="38">
        <v>0</v>
      </c>
      <c r="H12" s="38">
        <v>0</v>
      </c>
      <c r="I12" s="39">
        <f t="shared" si="0"/>
        <v>412000</v>
      </c>
      <c r="J12" s="40">
        <v>420000</v>
      </c>
      <c r="K12" s="45">
        <f>INT(J12*41/1000)</f>
        <v>17220</v>
      </c>
      <c r="L12" s="40">
        <v>0</v>
      </c>
      <c r="M12" s="37">
        <f>INT(J12*71.44/1000)</f>
        <v>30004</v>
      </c>
      <c r="N12" s="36">
        <f t="shared" ref="N12:N17" si="3">INT(J12*0.9/1000)</f>
        <v>378</v>
      </c>
      <c r="O12" s="36">
        <v>0</v>
      </c>
      <c r="P12" s="36">
        <f>INT(I12*11.5/1000)</f>
        <v>4738</v>
      </c>
      <c r="Q12" s="36">
        <v>0</v>
      </c>
      <c r="R12" s="36">
        <v>0</v>
      </c>
      <c r="S12" s="38">
        <f t="shared" si="1"/>
        <v>52340</v>
      </c>
      <c r="T12" s="112"/>
    </row>
    <row r="13" spans="1:20" ht="24" customHeight="1">
      <c r="A13" s="33" t="s">
        <v>23</v>
      </c>
      <c r="B13" s="95">
        <v>43002</v>
      </c>
      <c r="C13" s="92">
        <v>386000</v>
      </c>
      <c r="D13" s="44">
        <v>1</v>
      </c>
      <c r="E13" s="36">
        <v>386000</v>
      </c>
      <c r="F13" s="37">
        <v>26000</v>
      </c>
      <c r="G13" s="38">
        <v>0</v>
      </c>
      <c r="H13" s="38">
        <v>0</v>
      </c>
      <c r="I13" s="39">
        <f t="shared" si="0"/>
        <v>412000</v>
      </c>
      <c r="J13" s="40">
        <v>420000</v>
      </c>
      <c r="K13" s="45">
        <f t="shared" ref="K13:K16" si="4">INT(J13*41/1000)</f>
        <v>17220</v>
      </c>
      <c r="L13" s="40">
        <v>0</v>
      </c>
      <c r="M13" s="37">
        <f t="shared" ref="M13:M16" si="5">INT(J13*71.44/1000)</f>
        <v>30004</v>
      </c>
      <c r="N13" s="36">
        <f t="shared" si="3"/>
        <v>378</v>
      </c>
      <c r="O13" s="36">
        <v>0</v>
      </c>
      <c r="P13" s="36">
        <f>INT(I13*11.5/1000)</f>
        <v>4738</v>
      </c>
      <c r="Q13" s="36">
        <v>0</v>
      </c>
      <c r="R13" s="36">
        <v>0</v>
      </c>
      <c r="S13" s="38">
        <f t="shared" si="1"/>
        <v>52340</v>
      </c>
      <c r="T13" s="112"/>
    </row>
    <row r="14" spans="1:20" ht="24" customHeight="1">
      <c r="A14" s="33" t="s">
        <v>24</v>
      </c>
      <c r="B14" s="95">
        <v>43032</v>
      </c>
      <c r="C14" s="92">
        <v>386000</v>
      </c>
      <c r="D14" s="44">
        <v>1</v>
      </c>
      <c r="E14" s="36">
        <v>386000</v>
      </c>
      <c r="F14" s="37">
        <v>26000</v>
      </c>
      <c r="G14" s="38">
        <v>0</v>
      </c>
      <c r="H14" s="38">
        <v>0</v>
      </c>
      <c r="I14" s="39">
        <f t="shared" si="0"/>
        <v>412000</v>
      </c>
      <c r="J14" s="40">
        <v>420000</v>
      </c>
      <c r="K14" s="45">
        <f t="shared" si="4"/>
        <v>17220</v>
      </c>
      <c r="L14" s="40">
        <v>0</v>
      </c>
      <c r="M14" s="37">
        <f t="shared" si="5"/>
        <v>30004</v>
      </c>
      <c r="N14" s="36">
        <f t="shared" si="3"/>
        <v>378</v>
      </c>
      <c r="O14" s="36">
        <v>0</v>
      </c>
      <c r="P14" s="36">
        <f>INT(I14*11.5/1000)</f>
        <v>4738</v>
      </c>
      <c r="Q14" s="36">
        <v>0</v>
      </c>
      <c r="R14" s="36">
        <v>0</v>
      </c>
      <c r="S14" s="38">
        <f t="shared" si="1"/>
        <v>52340</v>
      </c>
      <c r="T14" s="112"/>
    </row>
    <row r="15" spans="1:20" ht="24" customHeight="1">
      <c r="A15" s="46" t="s">
        <v>25</v>
      </c>
      <c r="B15" s="95">
        <v>43063</v>
      </c>
      <c r="C15" s="92">
        <v>386000</v>
      </c>
      <c r="D15" s="44">
        <v>1</v>
      </c>
      <c r="E15" s="36">
        <v>386000</v>
      </c>
      <c r="F15" s="37">
        <v>26000</v>
      </c>
      <c r="G15" s="38">
        <v>0</v>
      </c>
      <c r="H15" s="38">
        <v>0</v>
      </c>
      <c r="I15" s="39">
        <f t="shared" si="0"/>
        <v>412000</v>
      </c>
      <c r="J15" s="40">
        <v>420000</v>
      </c>
      <c r="K15" s="45">
        <f t="shared" si="4"/>
        <v>17220</v>
      </c>
      <c r="L15" s="40">
        <v>0</v>
      </c>
      <c r="M15" s="37">
        <f t="shared" si="5"/>
        <v>30004</v>
      </c>
      <c r="N15" s="36">
        <f t="shared" si="3"/>
        <v>378</v>
      </c>
      <c r="O15" s="36">
        <v>0</v>
      </c>
      <c r="P15" s="36">
        <f>INT(I15*11.5/1000)</f>
        <v>4738</v>
      </c>
      <c r="Q15" s="36">
        <v>0</v>
      </c>
      <c r="R15" s="36">
        <v>0</v>
      </c>
      <c r="S15" s="38">
        <f t="shared" si="1"/>
        <v>52340</v>
      </c>
      <c r="T15" s="112"/>
    </row>
    <row r="16" spans="1:20" ht="24" customHeight="1">
      <c r="A16" s="46" t="s">
        <v>26</v>
      </c>
      <c r="B16" s="95">
        <v>43093</v>
      </c>
      <c r="C16" s="92">
        <v>386000</v>
      </c>
      <c r="D16" s="44">
        <v>1</v>
      </c>
      <c r="E16" s="36">
        <v>386000</v>
      </c>
      <c r="F16" s="37">
        <v>26000</v>
      </c>
      <c r="G16" s="38">
        <v>0</v>
      </c>
      <c r="H16" s="38">
        <v>0</v>
      </c>
      <c r="I16" s="39">
        <f t="shared" si="0"/>
        <v>412000</v>
      </c>
      <c r="J16" s="40">
        <v>420000</v>
      </c>
      <c r="K16" s="45">
        <f t="shared" si="4"/>
        <v>17220</v>
      </c>
      <c r="L16" s="40">
        <v>0</v>
      </c>
      <c r="M16" s="37">
        <f t="shared" si="5"/>
        <v>30004</v>
      </c>
      <c r="N16" s="36">
        <f t="shared" si="3"/>
        <v>378</v>
      </c>
      <c r="O16" s="36">
        <v>0</v>
      </c>
      <c r="P16" s="36">
        <f>INT(I16*11.5/1000)</f>
        <v>4738</v>
      </c>
      <c r="Q16" s="36">
        <v>0</v>
      </c>
      <c r="R16" s="36">
        <v>0</v>
      </c>
      <c r="S16" s="38">
        <f t="shared" si="1"/>
        <v>52340</v>
      </c>
      <c r="T16" s="112"/>
    </row>
    <row r="17" spans="1:20" ht="24" customHeight="1">
      <c r="A17" s="46" t="s">
        <v>27</v>
      </c>
      <c r="B17" s="95">
        <v>43078</v>
      </c>
      <c r="C17" s="91"/>
      <c r="D17" s="35"/>
      <c r="E17" s="36">
        <v>106250</v>
      </c>
      <c r="F17" s="37">
        <v>0</v>
      </c>
      <c r="G17" s="38">
        <v>0</v>
      </c>
      <c r="H17" s="38">
        <v>0</v>
      </c>
      <c r="I17" s="39">
        <f t="shared" si="0"/>
        <v>106250</v>
      </c>
      <c r="J17" s="40">
        <v>0</v>
      </c>
      <c r="K17" s="45">
        <f>INT(I17*41/1000*7)</f>
        <v>30493</v>
      </c>
      <c r="L17" s="40">
        <v>0</v>
      </c>
      <c r="M17" s="37">
        <f>INT(I17*71.44/1000*7)</f>
        <v>53133</v>
      </c>
      <c r="N17" s="36">
        <f t="shared" si="3"/>
        <v>0</v>
      </c>
      <c r="O17" s="36">
        <v>0</v>
      </c>
      <c r="P17" s="36">
        <f>INT(I17*11.5/1000*7)</f>
        <v>8553</v>
      </c>
      <c r="Q17" s="36">
        <v>0</v>
      </c>
      <c r="R17" s="36">
        <v>0</v>
      </c>
      <c r="S17" s="38">
        <f t="shared" si="1"/>
        <v>92179</v>
      </c>
      <c r="T17" s="112"/>
    </row>
    <row r="18" spans="1:20" ht="24" customHeight="1">
      <c r="A18" s="46" t="s">
        <v>28</v>
      </c>
      <c r="B18" s="88"/>
      <c r="C18" s="91"/>
      <c r="D18" s="35"/>
      <c r="E18" s="36">
        <v>0</v>
      </c>
      <c r="F18" s="37">
        <v>0</v>
      </c>
      <c r="G18" s="38">
        <v>0</v>
      </c>
      <c r="H18" s="38">
        <v>0</v>
      </c>
      <c r="I18" s="39">
        <f t="shared" si="0"/>
        <v>0</v>
      </c>
      <c r="J18" s="40">
        <v>0</v>
      </c>
      <c r="K18" s="42">
        <v>0</v>
      </c>
      <c r="L18" s="40">
        <v>0</v>
      </c>
      <c r="M18" s="37">
        <f>INT(J18*41/1000)</f>
        <v>0</v>
      </c>
      <c r="N18" s="36">
        <v>0</v>
      </c>
      <c r="O18" s="36">
        <v>0</v>
      </c>
      <c r="P18" s="36">
        <v>0</v>
      </c>
      <c r="Q18" s="36">
        <v>0</v>
      </c>
      <c r="R18" s="36">
        <v>0</v>
      </c>
      <c r="S18" s="38">
        <f t="shared" si="1"/>
        <v>0</v>
      </c>
      <c r="T18" s="112"/>
    </row>
    <row r="19" spans="1:20" ht="24" customHeight="1">
      <c r="A19" s="46" t="s">
        <v>29</v>
      </c>
      <c r="B19" s="88"/>
      <c r="C19" s="91"/>
      <c r="D19" s="35"/>
      <c r="E19" s="36">
        <v>0</v>
      </c>
      <c r="F19" s="37">
        <v>0</v>
      </c>
      <c r="G19" s="38">
        <v>0</v>
      </c>
      <c r="H19" s="38">
        <v>0</v>
      </c>
      <c r="I19" s="39">
        <f t="shared" si="0"/>
        <v>0</v>
      </c>
      <c r="J19" s="40">
        <v>0</v>
      </c>
      <c r="K19" s="42">
        <v>0</v>
      </c>
      <c r="L19" s="40">
        <v>0</v>
      </c>
      <c r="M19" s="37">
        <f>INT(J19*41/1000)</f>
        <v>0</v>
      </c>
      <c r="N19" s="36">
        <v>0</v>
      </c>
      <c r="O19" s="36">
        <v>0</v>
      </c>
      <c r="P19" s="36">
        <v>0</v>
      </c>
      <c r="Q19" s="36">
        <v>0</v>
      </c>
      <c r="R19" s="36">
        <v>0</v>
      </c>
      <c r="S19" s="38">
        <f t="shared" si="1"/>
        <v>0</v>
      </c>
      <c r="T19" s="112"/>
    </row>
    <row r="20" spans="1:20" ht="24" customHeight="1" thickBot="1">
      <c r="A20" s="47" t="s">
        <v>30</v>
      </c>
      <c r="B20" s="89"/>
      <c r="C20" s="93"/>
      <c r="D20" s="49"/>
      <c r="E20" s="50">
        <v>0</v>
      </c>
      <c r="F20" s="50">
        <v>0</v>
      </c>
      <c r="G20" s="51">
        <v>0</v>
      </c>
      <c r="H20" s="51">
        <v>0</v>
      </c>
      <c r="I20" s="52">
        <f t="shared" si="0"/>
        <v>0</v>
      </c>
      <c r="J20" s="53">
        <v>0</v>
      </c>
      <c r="K20" s="54">
        <v>0</v>
      </c>
      <c r="L20" s="55">
        <v>0</v>
      </c>
      <c r="M20" s="50">
        <f>INT(J20*41/1000)</f>
        <v>0</v>
      </c>
      <c r="N20" s="54">
        <v>0</v>
      </c>
      <c r="O20" s="54">
        <v>0</v>
      </c>
      <c r="P20" s="54">
        <v>0</v>
      </c>
      <c r="Q20" s="54">
        <v>0</v>
      </c>
      <c r="R20" s="54">
        <v>0</v>
      </c>
      <c r="S20" s="51">
        <f t="shared" si="1"/>
        <v>0</v>
      </c>
      <c r="T20" s="113"/>
    </row>
    <row r="21" spans="1:20" ht="24" customHeight="1" thickTop="1" thickBot="1">
      <c r="A21" s="56" t="s">
        <v>7</v>
      </c>
      <c r="B21" s="90"/>
      <c r="C21" s="57"/>
      <c r="D21" s="58"/>
      <c r="E21" s="59">
        <f>SUM(E7:E20)</f>
        <v>2036250</v>
      </c>
      <c r="F21" s="60">
        <f>SUM(F7:F20)</f>
        <v>130000</v>
      </c>
      <c r="G21" s="60">
        <f>SUM(G7:G20)</f>
        <v>0</v>
      </c>
      <c r="H21" s="60">
        <f>SUM(H7:H20)</f>
        <v>0</v>
      </c>
      <c r="I21" s="61">
        <f>SUM(E21:G21)</f>
        <v>2166250</v>
      </c>
      <c r="J21" s="62"/>
      <c r="K21" s="60">
        <f t="shared" ref="K21:S21" si="6">SUM(K7:K20)</f>
        <v>116593</v>
      </c>
      <c r="L21" s="63">
        <f t="shared" si="6"/>
        <v>0</v>
      </c>
      <c r="M21" s="64">
        <f t="shared" si="6"/>
        <v>203153</v>
      </c>
      <c r="N21" s="60">
        <f t="shared" si="6"/>
        <v>1890</v>
      </c>
      <c r="O21" s="60">
        <f t="shared" si="6"/>
        <v>0</v>
      </c>
      <c r="P21" s="60">
        <f t="shared" si="6"/>
        <v>32243</v>
      </c>
      <c r="Q21" s="63">
        <f t="shared" si="6"/>
        <v>0</v>
      </c>
      <c r="R21" s="63">
        <f t="shared" si="6"/>
        <v>0</v>
      </c>
      <c r="S21" s="63">
        <f t="shared" si="6"/>
        <v>353879</v>
      </c>
      <c r="T21" s="65">
        <f>I21+S21</f>
        <v>2520129</v>
      </c>
    </row>
    <row r="22" spans="1:20" ht="24.95" customHeight="1" thickBot="1">
      <c r="S22" s="66" t="s">
        <v>48</v>
      </c>
      <c r="T22" s="67">
        <f>T21-F21</f>
        <v>2390129</v>
      </c>
    </row>
    <row r="23" spans="1:20" ht="21" customHeight="1">
      <c r="A23" s="68" t="s">
        <v>33</v>
      </c>
      <c r="B23" s="68"/>
      <c r="C23" s="69" t="s">
        <v>49</v>
      </c>
      <c r="D23" s="68"/>
      <c r="T23" s="70"/>
    </row>
    <row r="24" spans="1:20" ht="21" customHeight="1">
      <c r="A24" s="68"/>
      <c r="B24" s="68"/>
      <c r="C24" s="71" t="s">
        <v>60</v>
      </c>
      <c r="D24" s="68"/>
      <c r="T24" s="72"/>
    </row>
    <row r="25" spans="1:20" ht="21" customHeight="1">
      <c r="A25" s="68"/>
      <c r="B25" s="68"/>
      <c r="C25" s="71" t="s">
        <v>50</v>
      </c>
      <c r="D25" s="68"/>
      <c r="T25" s="73"/>
    </row>
    <row r="26" spans="1:20" ht="21" customHeight="1">
      <c r="A26" s="19"/>
      <c r="B26" s="19"/>
      <c r="C26" s="71" t="s">
        <v>51</v>
      </c>
      <c r="D26" s="19"/>
      <c r="T26" s="74"/>
    </row>
    <row r="27" spans="1:20" ht="21" customHeight="1">
      <c r="C27" s="102" t="s">
        <v>52</v>
      </c>
      <c r="D27" s="102"/>
      <c r="E27" s="102"/>
      <c r="F27" s="102"/>
      <c r="G27" s="102"/>
      <c r="H27" s="102"/>
      <c r="I27" s="102"/>
      <c r="J27" s="102"/>
      <c r="K27" s="102"/>
      <c r="L27" s="102"/>
      <c r="T27" s="75"/>
    </row>
    <row r="28" spans="1:20" ht="24" customHeight="1">
      <c r="A28" s="19" t="s">
        <v>0</v>
      </c>
      <c r="B28" s="19"/>
      <c r="C28" s="19"/>
      <c r="D28" s="19"/>
      <c r="F28" s="17"/>
      <c r="S28" s="20"/>
      <c r="T28" s="18"/>
    </row>
    <row r="29" spans="1:20" ht="24" customHeight="1" thickBot="1">
      <c r="A29" s="19" t="s">
        <v>53</v>
      </c>
      <c r="B29" s="19"/>
      <c r="C29" s="19" t="s">
        <v>54</v>
      </c>
      <c r="D29" s="19"/>
      <c r="F29" s="17"/>
      <c r="T29" s="18"/>
    </row>
    <row r="30" spans="1:20" ht="24" customHeight="1">
      <c r="A30" s="103" t="s">
        <v>41</v>
      </c>
      <c r="B30" s="86"/>
      <c r="C30" s="21" t="s">
        <v>1</v>
      </c>
      <c r="D30" s="22" t="s">
        <v>42</v>
      </c>
      <c r="E30" s="105" t="s">
        <v>58</v>
      </c>
      <c r="F30" s="106"/>
      <c r="G30" s="106"/>
      <c r="H30" s="106"/>
      <c r="I30" s="107"/>
      <c r="J30" s="108" t="s">
        <v>59</v>
      </c>
      <c r="K30" s="105"/>
      <c r="L30" s="105"/>
      <c r="M30" s="106"/>
      <c r="N30" s="106"/>
      <c r="O30" s="106"/>
      <c r="P30" s="106"/>
      <c r="Q30" s="106"/>
      <c r="R30" s="106"/>
      <c r="S30" s="106"/>
      <c r="T30" s="109" t="s">
        <v>7</v>
      </c>
    </row>
    <row r="31" spans="1:20" ht="33" customHeight="1" thickBot="1">
      <c r="A31" s="104"/>
      <c r="B31" s="87"/>
      <c r="C31" s="23" t="s">
        <v>55</v>
      </c>
      <c r="D31" s="24" t="s">
        <v>56</v>
      </c>
      <c r="E31" s="25" t="s">
        <v>10</v>
      </c>
      <c r="F31" s="26" t="s">
        <v>45</v>
      </c>
      <c r="G31" s="27" t="s">
        <v>46</v>
      </c>
      <c r="H31" s="27" t="s">
        <v>47</v>
      </c>
      <c r="I31" s="28" t="s">
        <v>9</v>
      </c>
      <c r="J31" s="76" t="s">
        <v>38</v>
      </c>
      <c r="K31" s="30" t="s">
        <v>12</v>
      </c>
      <c r="L31" s="31" t="s">
        <v>14</v>
      </c>
      <c r="M31" s="32" t="s">
        <v>11</v>
      </c>
      <c r="N31" s="26" t="s">
        <v>13</v>
      </c>
      <c r="O31" s="26" t="s">
        <v>14</v>
      </c>
      <c r="P31" s="26" t="s">
        <v>15</v>
      </c>
      <c r="Q31" s="31" t="s">
        <v>16</v>
      </c>
      <c r="R31" s="31" t="s">
        <v>32</v>
      </c>
      <c r="S31" s="28" t="s">
        <v>9</v>
      </c>
      <c r="T31" s="110"/>
    </row>
    <row r="32" spans="1:20" ht="24" customHeight="1">
      <c r="A32" s="33" t="s">
        <v>17</v>
      </c>
      <c r="B32" s="88"/>
      <c r="C32" s="34"/>
      <c r="D32" s="35"/>
      <c r="E32" s="36">
        <v>0</v>
      </c>
      <c r="F32" s="37">
        <v>0</v>
      </c>
      <c r="G32" s="38">
        <v>0</v>
      </c>
      <c r="H32" s="38">
        <v>0</v>
      </c>
      <c r="I32" s="39">
        <f t="shared" ref="I32:I45" si="7">SUM(E32:H32)</f>
        <v>0</v>
      </c>
      <c r="J32" s="40">
        <v>0</v>
      </c>
      <c r="K32" s="41">
        <f>INT(J32*41/1000)</f>
        <v>0</v>
      </c>
      <c r="L32" s="40">
        <v>0</v>
      </c>
      <c r="M32" s="37">
        <f>INT(J32*41/1000)</f>
        <v>0</v>
      </c>
      <c r="N32" s="36">
        <v>0</v>
      </c>
      <c r="O32" s="36">
        <v>0</v>
      </c>
      <c r="P32" s="36">
        <v>0</v>
      </c>
      <c r="Q32" s="36">
        <v>0</v>
      </c>
      <c r="R32" s="36">
        <v>0</v>
      </c>
      <c r="S32" s="39">
        <f t="shared" ref="S32:S45" si="8">SUM(K32:Q32)</f>
        <v>0</v>
      </c>
      <c r="T32" s="111"/>
    </row>
    <row r="33" spans="1:20" ht="24" customHeight="1">
      <c r="A33" s="33" t="s">
        <v>18</v>
      </c>
      <c r="B33" s="88"/>
      <c r="C33" s="34"/>
      <c r="D33" s="35"/>
      <c r="E33" s="36">
        <v>0</v>
      </c>
      <c r="F33" s="37">
        <v>0</v>
      </c>
      <c r="G33" s="38">
        <v>0</v>
      </c>
      <c r="H33" s="38">
        <v>0</v>
      </c>
      <c r="I33" s="39">
        <f t="shared" si="7"/>
        <v>0</v>
      </c>
      <c r="J33" s="40">
        <v>0</v>
      </c>
      <c r="K33" s="42">
        <v>0</v>
      </c>
      <c r="L33" s="40">
        <v>0</v>
      </c>
      <c r="M33" s="37">
        <f>INT(J33*41/1000)</f>
        <v>0</v>
      </c>
      <c r="N33" s="36">
        <v>0</v>
      </c>
      <c r="O33" s="36">
        <v>0</v>
      </c>
      <c r="P33" s="36">
        <v>0</v>
      </c>
      <c r="Q33" s="36">
        <v>0</v>
      </c>
      <c r="R33" s="36">
        <v>0</v>
      </c>
      <c r="S33" s="39">
        <f t="shared" si="8"/>
        <v>0</v>
      </c>
      <c r="T33" s="112"/>
    </row>
    <row r="34" spans="1:20" ht="24" customHeight="1">
      <c r="A34" s="33" t="s">
        <v>19</v>
      </c>
      <c r="B34" s="88"/>
      <c r="C34" s="34"/>
      <c r="D34" s="35"/>
      <c r="E34" s="36">
        <v>0</v>
      </c>
      <c r="F34" s="37">
        <v>0</v>
      </c>
      <c r="G34" s="38">
        <v>0</v>
      </c>
      <c r="H34" s="38">
        <v>0</v>
      </c>
      <c r="I34" s="39">
        <f t="shared" si="7"/>
        <v>0</v>
      </c>
      <c r="J34" s="40">
        <v>0</v>
      </c>
      <c r="K34" s="42">
        <v>0</v>
      </c>
      <c r="L34" s="40">
        <v>0</v>
      </c>
      <c r="M34" s="37">
        <f>INT(J34*41/1000)</f>
        <v>0</v>
      </c>
      <c r="N34" s="36">
        <v>0</v>
      </c>
      <c r="O34" s="36">
        <v>0</v>
      </c>
      <c r="P34" s="36">
        <v>0</v>
      </c>
      <c r="Q34" s="36">
        <v>0</v>
      </c>
      <c r="R34" s="36">
        <v>0</v>
      </c>
      <c r="S34" s="39">
        <f t="shared" si="8"/>
        <v>0</v>
      </c>
      <c r="T34" s="112"/>
    </row>
    <row r="35" spans="1:20" ht="24" customHeight="1">
      <c r="A35" s="33" t="s">
        <v>20</v>
      </c>
      <c r="B35" s="88"/>
      <c r="C35" s="34"/>
      <c r="D35" s="35"/>
      <c r="E35" s="36">
        <v>0</v>
      </c>
      <c r="F35" s="37">
        <v>0</v>
      </c>
      <c r="G35" s="38">
        <v>0</v>
      </c>
      <c r="H35" s="38">
        <v>0</v>
      </c>
      <c r="I35" s="39">
        <f t="shared" si="7"/>
        <v>0</v>
      </c>
      <c r="J35" s="40">
        <v>0</v>
      </c>
      <c r="K35" s="42">
        <v>0</v>
      </c>
      <c r="L35" s="40">
        <v>0</v>
      </c>
      <c r="M35" s="37">
        <v>0</v>
      </c>
      <c r="N35" s="36">
        <v>0</v>
      </c>
      <c r="O35" s="36">
        <v>0</v>
      </c>
      <c r="P35" s="36">
        <v>0</v>
      </c>
      <c r="Q35" s="36">
        <v>0</v>
      </c>
      <c r="R35" s="36">
        <v>0</v>
      </c>
      <c r="S35" s="39">
        <f t="shared" si="8"/>
        <v>0</v>
      </c>
      <c r="T35" s="112"/>
    </row>
    <row r="36" spans="1:20" ht="24" customHeight="1">
      <c r="A36" s="33" t="s">
        <v>21</v>
      </c>
      <c r="B36" s="88"/>
      <c r="C36" s="34"/>
      <c r="D36" s="35"/>
      <c r="E36" s="36">
        <v>0</v>
      </c>
      <c r="F36" s="37">
        <v>0</v>
      </c>
      <c r="G36" s="38">
        <v>0</v>
      </c>
      <c r="H36" s="38">
        <v>0</v>
      </c>
      <c r="I36" s="39">
        <f t="shared" si="7"/>
        <v>0</v>
      </c>
      <c r="J36" s="40">
        <v>0</v>
      </c>
      <c r="K36" s="42">
        <v>0</v>
      </c>
      <c r="L36" s="40">
        <v>0</v>
      </c>
      <c r="M36" s="37">
        <f>INT(J36*41/1000)</f>
        <v>0</v>
      </c>
      <c r="N36" s="36">
        <v>0</v>
      </c>
      <c r="O36" s="36">
        <v>0</v>
      </c>
      <c r="P36" s="36">
        <v>0</v>
      </c>
      <c r="Q36" s="36">
        <v>0</v>
      </c>
      <c r="R36" s="36">
        <v>0</v>
      </c>
      <c r="S36" s="39">
        <f t="shared" si="8"/>
        <v>0</v>
      </c>
      <c r="T36" s="112"/>
    </row>
    <row r="37" spans="1:20" ht="24" customHeight="1">
      <c r="A37" s="33" t="s">
        <v>22</v>
      </c>
      <c r="B37" s="95">
        <v>42994</v>
      </c>
      <c r="C37" s="43">
        <v>16000</v>
      </c>
      <c r="D37" s="35">
        <v>20</v>
      </c>
      <c r="E37" s="36">
        <v>320000</v>
      </c>
      <c r="F37" s="37">
        <v>9800</v>
      </c>
      <c r="G37" s="38">
        <v>0</v>
      </c>
      <c r="H37" s="38">
        <v>0</v>
      </c>
      <c r="I37" s="39">
        <f t="shared" si="7"/>
        <v>329800</v>
      </c>
      <c r="J37" s="40">
        <v>320000</v>
      </c>
      <c r="K37" s="45">
        <f>INT(J37*41/1000)</f>
        <v>13120</v>
      </c>
      <c r="L37" s="40">
        <v>0</v>
      </c>
      <c r="M37" s="37">
        <f>INT(J37*71.44/1000)</f>
        <v>22860</v>
      </c>
      <c r="N37" s="36">
        <f t="shared" ref="N37:N42" si="9">INT(J37*0.9/1000)</f>
        <v>288</v>
      </c>
      <c r="O37" s="36">
        <v>0</v>
      </c>
      <c r="P37" s="36">
        <f>INT(I37*11.5/1000)</f>
        <v>3792</v>
      </c>
      <c r="Q37" s="36">
        <v>0</v>
      </c>
      <c r="R37" s="36">
        <v>0</v>
      </c>
      <c r="S37" s="39">
        <f t="shared" si="8"/>
        <v>40060</v>
      </c>
      <c r="T37" s="112"/>
    </row>
    <row r="38" spans="1:20" ht="24" customHeight="1">
      <c r="A38" s="33" t="s">
        <v>23</v>
      </c>
      <c r="B38" s="95">
        <v>43024</v>
      </c>
      <c r="C38" s="43">
        <v>16000</v>
      </c>
      <c r="D38" s="35">
        <v>20</v>
      </c>
      <c r="E38" s="36">
        <v>320000</v>
      </c>
      <c r="F38" s="37">
        <v>9800</v>
      </c>
      <c r="G38" s="38">
        <v>0</v>
      </c>
      <c r="H38" s="38">
        <v>0</v>
      </c>
      <c r="I38" s="39">
        <f t="shared" si="7"/>
        <v>329800</v>
      </c>
      <c r="J38" s="40">
        <v>320000</v>
      </c>
      <c r="K38" s="45">
        <f t="shared" ref="K38:K41" si="10">INT(J38*41/1000)</f>
        <v>13120</v>
      </c>
      <c r="L38" s="40">
        <v>0</v>
      </c>
      <c r="M38" s="37">
        <f>INT(J38*71.44/1000)</f>
        <v>22860</v>
      </c>
      <c r="N38" s="36">
        <f t="shared" si="9"/>
        <v>288</v>
      </c>
      <c r="O38" s="36">
        <v>0</v>
      </c>
      <c r="P38" s="36">
        <f>INT(I38*11.5/1000)</f>
        <v>3792</v>
      </c>
      <c r="Q38" s="36">
        <v>0</v>
      </c>
      <c r="R38" s="36">
        <v>0</v>
      </c>
      <c r="S38" s="39">
        <f t="shared" si="8"/>
        <v>40060</v>
      </c>
      <c r="T38" s="112"/>
    </row>
    <row r="39" spans="1:20" ht="24" customHeight="1">
      <c r="A39" s="33" t="s">
        <v>24</v>
      </c>
      <c r="B39" s="95">
        <v>43055</v>
      </c>
      <c r="C39" s="43">
        <v>16000</v>
      </c>
      <c r="D39" s="35">
        <v>20</v>
      </c>
      <c r="E39" s="36">
        <v>320000</v>
      </c>
      <c r="F39" s="37">
        <v>9800</v>
      </c>
      <c r="G39" s="38">
        <v>0</v>
      </c>
      <c r="H39" s="38">
        <v>0</v>
      </c>
      <c r="I39" s="39">
        <f t="shared" si="7"/>
        <v>329800</v>
      </c>
      <c r="J39" s="40">
        <v>320000</v>
      </c>
      <c r="K39" s="45">
        <f t="shared" si="10"/>
        <v>13120</v>
      </c>
      <c r="L39" s="40">
        <v>0</v>
      </c>
      <c r="M39" s="37">
        <f t="shared" ref="M39:M40" si="11">INT(J39*71.44/1000)</f>
        <v>22860</v>
      </c>
      <c r="N39" s="36">
        <f t="shared" si="9"/>
        <v>288</v>
      </c>
      <c r="O39" s="36">
        <v>0</v>
      </c>
      <c r="P39" s="36">
        <f>INT(I39*11.5/1000)</f>
        <v>3792</v>
      </c>
      <c r="Q39" s="36">
        <v>0</v>
      </c>
      <c r="R39" s="36">
        <v>0</v>
      </c>
      <c r="S39" s="39">
        <f t="shared" si="8"/>
        <v>40060</v>
      </c>
      <c r="T39" s="112"/>
    </row>
    <row r="40" spans="1:20" ht="24" customHeight="1">
      <c r="A40" s="46" t="s">
        <v>25</v>
      </c>
      <c r="B40" s="95">
        <v>43085</v>
      </c>
      <c r="C40" s="43">
        <v>16000</v>
      </c>
      <c r="D40" s="35">
        <v>20</v>
      </c>
      <c r="E40" s="36">
        <v>320000</v>
      </c>
      <c r="F40" s="37">
        <v>9800</v>
      </c>
      <c r="G40" s="38">
        <v>0</v>
      </c>
      <c r="H40" s="38">
        <v>0</v>
      </c>
      <c r="I40" s="39">
        <f t="shared" si="7"/>
        <v>329800</v>
      </c>
      <c r="J40" s="40">
        <v>320000</v>
      </c>
      <c r="K40" s="45">
        <f t="shared" si="10"/>
        <v>13120</v>
      </c>
      <c r="L40" s="40">
        <v>0</v>
      </c>
      <c r="M40" s="37">
        <f t="shared" si="11"/>
        <v>22860</v>
      </c>
      <c r="N40" s="36">
        <f t="shared" si="9"/>
        <v>288</v>
      </c>
      <c r="O40" s="36">
        <v>0</v>
      </c>
      <c r="P40" s="36">
        <f>INT(I40*11.5/1000)</f>
        <v>3792</v>
      </c>
      <c r="Q40" s="36">
        <v>0</v>
      </c>
      <c r="R40" s="36">
        <v>0</v>
      </c>
      <c r="S40" s="39">
        <f t="shared" si="8"/>
        <v>40060</v>
      </c>
      <c r="T40" s="112"/>
    </row>
    <row r="41" spans="1:20" ht="24" customHeight="1">
      <c r="A41" s="46" t="s">
        <v>26</v>
      </c>
      <c r="B41" s="95">
        <v>43116</v>
      </c>
      <c r="C41" s="43">
        <v>16000</v>
      </c>
      <c r="D41" s="35">
        <v>20</v>
      </c>
      <c r="E41" s="36">
        <v>320000</v>
      </c>
      <c r="F41" s="37">
        <v>9800</v>
      </c>
      <c r="G41" s="38">
        <v>0</v>
      </c>
      <c r="H41" s="38">
        <v>0</v>
      </c>
      <c r="I41" s="39">
        <f t="shared" si="7"/>
        <v>329800</v>
      </c>
      <c r="J41" s="40">
        <v>320000</v>
      </c>
      <c r="K41" s="45">
        <f t="shared" si="10"/>
        <v>13120</v>
      </c>
      <c r="L41" s="40">
        <v>0</v>
      </c>
      <c r="M41" s="37">
        <f>INT(J41*71.44/1000)</f>
        <v>22860</v>
      </c>
      <c r="N41" s="36">
        <f t="shared" si="9"/>
        <v>288</v>
      </c>
      <c r="O41" s="36">
        <v>0</v>
      </c>
      <c r="P41" s="36">
        <f>INT(I41*11.5/1000)</f>
        <v>3792</v>
      </c>
      <c r="Q41" s="36">
        <v>0</v>
      </c>
      <c r="R41" s="36">
        <v>0</v>
      </c>
      <c r="S41" s="39">
        <f t="shared" si="8"/>
        <v>40060</v>
      </c>
      <c r="T41" s="112"/>
    </row>
    <row r="42" spans="1:20" ht="24" customHeight="1">
      <c r="A42" s="46" t="s">
        <v>27</v>
      </c>
      <c r="B42" s="95">
        <v>43078</v>
      </c>
      <c r="C42" s="34"/>
      <c r="D42" s="35"/>
      <c r="E42" s="36">
        <v>85333</v>
      </c>
      <c r="F42" s="37">
        <v>0</v>
      </c>
      <c r="G42" s="38">
        <v>0</v>
      </c>
      <c r="H42" s="38">
        <v>0</v>
      </c>
      <c r="I42" s="39">
        <f t="shared" si="7"/>
        <v>85333</v>
      </c>
      <c r="J42" s="40">
        <v>0</v>
      </c>
      <c r="K42" s="45">
        <f>INT(I42*41/1000*7)</f>
        <v>24490</v>
      </c>
      <c r="L42" s="40">
        <v>0</v>
      </c>
      <c r="M42" s="37">
        <f>INT(I42*71.44/1000*7)</f>
        <v>42673</v>
      </c>
      <c r="N42" s="36">
        <f t="shared" si="9"/>
        <v>0</v>
      </c>
      <c r="O42" s="36">
        <v>0</v>
      </c>
      <c r="P42" s="36">
        <f>INT(I42*11.5/1000*7)</f>
        <v>6869</v>
      </c>
      <c r="Q42" s="36">
        <v>0</v>
      </c>
      <c r="R42" s="36">
        <v>0</v>
      </c>
      <c r="S42" s="39">
        <f t="shared" si="8"/>
        <v>74032</v>
      </c>
      <c r="T42" s="112"/>
    </row>
    <row r="43" spans="1:20" ht="24" customHeight="1">
      <c r="A43" s="46" t="s">
        <v>28</v>
      </c>
      <c r="B43" s="88"/>
      <c r="C43" s="34"/>
      <c r="D43" s="35"/>
      <c r="E43" s="36">
        <v>0</v>
      </c>
      <c r="F43" s="37">
        <v>0</v>
      </c>
      <c r="G43" s="38">
        <v>0</v>
      </c>
      <c r="H43" s="38">
        <v>0</v>
      </c>
      <c r="I43" s="39">
        <f t="shared" si="7"/>
        <v>0</v>
      </c>
      <c r="J43" s="40">
        <v>0</v>
      </c>
      <c r="K43" s="42">
        <v>0</v>
      </c>
      <c r="L43" s="40">
        <v>0</v>
      </c>
      <c r="M43" s="37">
        <f>INT(J43*41/1000)</f>
        <v>0</v>
      </c>
      <c r="N43" s="36">
        <v>0</v>
      </c>
      <c r="O43" s="36">
        <v>0</v>
      </c>
      <c r="P43" s="36">
        <v>0</v>
      </c>
      <c r="Q43" s="36">
        <v>0</v>
      </c>
      <c r="R43" s="36">
        <v>0</v>
      </c>
      <c r="S43" s="39">
        <f t="shared" si="8"/>
        <v>0</v>
      </c>
      <c r="T43" s="112"/>
    </row>
    <row r="44" spans="1:20" ht="24" customHeight="1">
      <c r="A44" s="46" t="s">
        <v>29</v>
      </c>
      <c r="B44" s="88"/>
      <c r="C44" s="34"/>
      <c r="D44" s="35"/>
      <c r="E44" s="36">
        <v>0</v>
      </c>
      <c r="F44" s="37">
        <v>0</v>
      </c>
      <c r="G44" s="38">
        <v>0</v>
      </c>
      <c r="H44" s="38">
        <v>0</v>
      </c>
      <c r="I44" s="39">
        <f t="shared" si="7"/>
        <v>0</v>
      </c>
      <c r="J44" s="40">
        <v>0</v>
      </c>
      <c r="K44" s="42">
        <v>0</v>
      </c>
      <c r="L44" s="40">
        <v>0</v>
      </c>
      <c r="M44" s="37">
        <f>INT(J44*41/1000)</f>
        <v>0</v>
      </c>
      <c r="N44" s="36">
        <v>0</v>
      </c>
      <c r="O44" s="36">
        <v>0</v>
      </c>
      <c r="P44" s="36">
        <v>0</v>
      </c>
      <c r="Q44" s="36">
        <v>0</v>
      </c>
      <c r="R44" s="36">
        <v>0</v>
      </c>
      <c r="S44" s="39">
        <f t="shared" si="8"/>
        <v>0</v>
      </c>
      <c r="T44" s="112"/>
    </row>
    <row r="45" spans="1:20" ht="24" customHeight="1" thickBot="1">
      <c r="A45" s="47" t="s">
        <v>30</v>
      </c>
      <c r="B45" s="89"/>
      <c r="C45" s="48"/>
      <c r="D45" s="49"/>
      <c r="E45" s="50">
        <v>0</v>
      </c>
      <c r="F45" s="50">
        <v>0</v>
      </c>
      <c r="G45" s="51">
        <v>0</v>
      </c>
      <c r="H45" s="51">
        <v>0</v>
      </c>
      <c r="I45" s="52">
        <f t="shared" si="7"/>
        <v>0</v>
      </c>
      <c r="J45" s="77">
        <v>0</v>
      </c>
      <c r="K45" s="78">
        <v>0</v>
      </c>
      <c r="L45" s="55">
        <v>0</v>
      </c>
      <c r="M45" s="50">
        <f>INT(J45*41/1000)</f>
        <v>0</v>
      </c>
      <c r="N45" s="54">
        <v>0</v>
      </c>
      <c r="O45" s="54">
        <v>0</v>
      </c>
      <c r="P45" s="54">
        <v>0</v>
      </c>
      <c r="Q45" s="54">
        <v>0</v>
      </c>
      <c r="R45" s="54">
        <v>0</v>
      </c>
      <c r="S45" s="52">
        <f t="shared" si="8"/>
        <v>0</v>
      </c>
      <c r="T45" s="113"/>
    </row>
    <row r="46" spans="1:20" ht="24" customHeight="1" thickTop="1" thickBot="1">
      <c r="A46" s="56" t="s">
        <v>7</v>
      </c>
      <c r="B46" s="90"/>
      <c r="C46" s="57"/>
      <c r="D46" s="58"/>
      <c r="E46" s="59">
        <f>SUM(E32:E45)</f>
        <v>1685333</v>
      </c>
      <c r="F46" s="60">
        <f>SUM(F32:F45)</f>
        <v>49000</v>
      </c>
      <c r="G46" s="60">
        <f>SUM(G32:G45)</f>
        <v>0</v>
      </c>
      <c r="H46" s="60">
        <f>SUM(H32:H45)</f>
        <v>0</v>
      </c>
      <c r="I46" s="61">
        <f>SUM(E46:G46)</f>
        <v>1734333</v>
      </c>
      <c r="J46" s="79"/>
      <c r="K46" s="80">
        <f t="shared" ref="K46:S46" si="12">SUM(K32:K45)</f>
        <v>90090</v>
      </c>
      <c r="L46" s="63">
        <f t="shared" si="12"/>
        <v>0</v>
      </c>
      <c r="M46" s="60">
        <f t="shared" si="12"/>
        <v>156973</v>
      </c>
      <c r="N46" s="60">
        <f t="shared" si="12"/>
        <v>1440</v>
      </c>
      <c r="O46" s="60">
        <f t="shared" si="12"/>
        <v>0</v>
      </c>
      <c r="P46" s="60">
        <f t="shared" si="12"/>
        <v>25829</v>
      </c>
      <c r="Q46" s="63">
        <f t="shared" si="12"/>
        <v>0</v>
      </c>
      <c r="R46" s="63">
        <f t="shared" si="12"/>
        <v>0</v>
      </c>
      <c r="S46" s="61">
        <f t="shared" si="12"/>
        <v>274332</v>
      </c>
      <c r="T46" s="65">
        <f>I46+S46</f>
        <v>2008665</v>
      </c>
    </row>
    <row r="47" spans="1:20" ht="24.95" customHeight="1" thickBot="1">
      <c r="S47" s="66" t="s">
        <v>48</v>
      </c>
      <c r="T47" s="67">
        <f>T46-F46</f>
        <v>1959665</v>
      </c>
    </row>
    <row r="48" spans="1:20" ht="21" customHeight="1">
      <c r="A48" s="68" t="s">
        <v>33</v>
      </c>
      <c r="B48" s="68"/>
      <c r="C48" s="69" t="s">
        <v>49</v>
      </c>
      <c r="D48" s="68"/>
      <c r="T48" s="70"/>
    </row>
    <row r="49" spans="1:20" ht="21" customHeight="1">
      <c r="A49" s="68"/>
      <c r="B49" s="68"/>
      <c r="C49" s="71" t="s">
        <v>60</v>
      </c>
      <c r="D49" s="68"/>
      <c r="T49" s="72"/>
    </row>
    <row r="50" spans="1:20" ht="21" customHeight="1">
      <c r="A50" s="68"/>
      <c r="B50" s="68"/>
      <c r="C50" s="71" t="s">
        <v>50</v>
      </c>
      <c r="D50" s="68"/>
      <c r="T50" s="73"/>
    </row>
    <row r="51" spans="1:20" ht="21" customHeight="1">
      <c r="A51" s="19"/>
      <c r="B51" s="19"/>
      <c r="C51" s="71" t="s">
        <v>51</v>
      </c>
      <c r="D51" s="19"/>
      <c r="T51" s="74"/>
    </row>
    <row r="52" spans="1:20" ht="21" customHeight="1">
      <c r="C52" s="102" t="s">
        <v>52</v>
      </c>
      <c r="D52" s="102"/>
      <c r="E52" s="102"/>
      <c r="F52" s="102"/>
      <c r="G52" s="102"/>
      <c r="H52" s="102"/>
      <c r="I52" s="102"/>
      <c r="J52" s="102"/>
      <c r="K52" s="102"/>
      <c r="L52" s="102"/>
      <c r="T52" s="75"/>
    </row>
  </sheetData>
  <mergeCells count="14">
    <mergeCell ref="T30:T31"/>
    <mergeCell ref="T32:T45"/>
    <mergeCell ref="A1:T1"/>
    <mergeCell ref="A5:A6"/>
    <mergeCell ref="E5:I5"/>
    <mergeCell ref="J5:S5"/>
    <mergeCell ref="T5:T6"/>
    <mergeCell ref="T7:T20"/>
    <mergeCell ref="B5:B6"/>
    <mergeCell ref="C52:L52"/>
    <mergeCell ref="C27:L27"/>
    <mergeCell ref="A30:A31"/>
    <mergeCell ref="E30:I30"/>
    <mergeCell ref="J30:S30"/>
  </mergeCells>
  <phoneticPr fontId="5"/>
  <printOptions horizontalCentered="1"/>
  <pageMargins left="0.39370078740157483" right="0.19685039370078741" top="0.98425196850393704" bottom="0.59055118110236227" header="0.59055118110236227" footer="0.19685039370078741"/>
  <pageSetup paperSize="9" scale="68" orientation="landscape" r:id="rId1"/>
  <headerFooter alignWithMargins="0"/>
  <rowBreaks count="1" manualBreakCount="1">
    <brk id="27"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様式24　年間所定労働時間計算書</vt:lpstr>
      <vt:lpstr>様式25　人件費実績明細書</vt:lpstr>
      <vt:lpstr>'様式24　年間所定労働時間計算書'!Print_Area</vt:lpstr>
      <vt:lpstr>'様式25　人件費実績明細書'!Print_Area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2022-06-15T04:15:58Z</dcterms:created>
  <dcterms:modified xsi:type="dcterms:W3CDTF">2022-06-15T04:16:03Z</dcterms:modified>
</cp:coreProperties>
</file>