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510" tabRatio="888"/>
  </bookViews>
  <sheets>
    <sheet name="集計表" sheetId="31" r:id="rId1"/>
    <sheet name="設備備品費" sheetId="1" r:id="rId2"/>
    <sheet name="消耗品費" sheetId="7" r:id="rId3"/>
    <sheet name="人件費 " sheetId="23" r:id="rId4"/>
    <sheet name="人件費補足資料" sheetId="32" r:id="rId5"/>
    <sheet name="謝金 " sheetId="24" r:id="rId6"/>
    <sheet name="旅費" sheetId="9" r:id="rId7"/>
    <sheet name="外注費" sheetId="16" r:id="rId8"/>
    <sheet name=" 通信運搬費" sheetId="26" r:id="rId9"/>
    <sheet name="諸経費" sheetId="27" r:id="rId10"/>
    <sheet name="消費税相当額" sheetId="30" r:id="rId11"/>
    <sheet name="再委託費" sheetId="33" r:id="rId12"/>
  </sheets>
  <definedNames>
    <definedName name="_xlnm.Print_Area" localSheetId="8">' 通信運搬費'!$A$1:$L$13</definedName>
    <definedName name="_xlnm.Print_Area" localSheetId="7">外注費!$A$1:$L$11</definedName>
    <definedName name="_xlnm.Print_Area" localSheetId="5">'謝金 '!$A$1:$G$19</definedName>
    <definedName name="_xlnm.Print_Area" localSheetId="9">諸経費!$A$1:$L$15</definedName>
    <definedName name="_xlnm.Print_Area" localSheetId="10">消費税相当額!$A$1:$C$18</definedName>
    <definedName name="_xlnm.Print_Area" localSheetId="2">消耗品費!$A$1:$L$16</definedName>
    <definedName name="_xlnm.Print_Area" localSheetId="3">'人件費 '!$A$1:$G$16</definedName>
    <definedName name="_xlnm.Print_Area" localSheetId="1">設備備品費!$A$1:$L$13</definedName>
    <definedName name="_xlnm.Print_Area" localSheetId="6">旅費!$A$1:$I$22</definedName>
    <definedName name="_xlnm.Print_Titles" localSheetId="5">'謝金 '!$7:$8</definedName>
    <definedName name="_xlnm.Print_Titles" localSheetId="3">'人件費 '!$7:$8</definedName>
    <definedName name="_xlnm.Print_Titles" localSheetId="6">旅費!$5:$7</definedName>
  </definedNames>
  <calcPr calcId="162913"/>
</workbook>
</file>

<file path=xl/calcChain.xml><?xml version="1.0" encoding="utf-8"?>
<calcChain xmlns="http://schemas.openxmlformats.org/spreadsheetml/2006/main">
  <c r="J26" i="32" l="1"/>
  <c r="K10" i="32"/>
  <c r="D22" i="9"/>
  <c r="F15" i="23"/>
  <c r="A4" i="33"/>
  <c r="A3" i="33"/>
  <c r="A4" i="30"/>
  <c r="A3" i="30"/>
  <c r="A4" i="27"/>
  <c r="A3" i="27"/>
  <c r="A4" i="26"/>
  <c r="A3" i="26"/>
  <c r="A4" i="16"/>
  <c r="A3" i="16"/>
  <c r="A4" i="9"/>
  <c r="A3" i="9"/>
  <c r="A4" i="24"/>
  <c r="A3" i="24"/>
  <c r="A2" i="32"/>
  <c r="A1" i="32"/>
  <c r="A4" i="23"/>
  <c r="A3" i="23"/>
  <c r="A4" i="7"/>
  <c r="A3" i="7"/>
  <c r="A4" i="1"/>
  <c r="A3" i="1"/>
  <c r="F9" i="33" l="1"/>
  <c r="P30" i="32" l="1"/>
  <c r="I30" i="32"/>
  <c r="H30" i="32"/>
  <c r="G30" i="32"/>
  <c r="F30" i="32"/>
  <c r="P29" i="32"/>
  <c r="K29" i="32"/>
  <c r="J29" i="32" s="1"/>
  <c r="E29" i="32"/>
  <c r="P28" i="32"/>
  <c r="K28" i="32"/>
  <c r="J28" i="32" s="1"/>
  <c r="E28" i="32"/>
  <c r="P27" i="32"/>
  <c r="K27" i="32"/>
  <c r="J27" i="32" s="1"/>
  <c r="E27" i="32"/>
  <c r="P25" i="32"/>
  <c r="P32" i="32" s="1"/>
  <c r="O25" i="32"/>
  <c r="O30" i="32" s="1"/>
  <c r="N25" i="32"/>
  <c r="N30" i="32" s="1"/>
  <c r="M25" i="32"/>
  <c r="M30" i="32" s="1"/>
  <c r="L25" i="32"/>
  <c r="L30" i="32" s="1"/>
  <c r="I25" i="32"/>
  <c r="H25" i="32"/>
  <c r="G25" i="32"/>
  <c r="F25" i="32"/>
  <c r="P24" i="32"/>
  <c r="K24" i="32"/>
  <c r="E24" i="32"/>
  <c r="P23" i="32"/>
  <c r="K23" i="32"/>
  <c r="E23" i="32"/>
  <c r="P22" i="32"/>
  <c r="K22" i="32"/>
  <c r="E22" i="32"/>
  <c r="P21" i="32"/>
  <c r="K21" i="32"/>
  <c r="E21" i="32"/>
  <c r="P20" i="32"/>
  <c r="K20" i="32"/>
  <c r="E20" i="32"/>
  <c r="P19" i="32"/>
  <c r="K19" i="32"/>
  <c r="E19" i="32"/>
  <c r="P18" i="32"/>
  <c r="K18" i="32"/>
  <c r="J18" i="32" s="1"/>
  <c r="E18" i="32"/>
  <c r="P17" i="32"/>
  <c r="K17" i="32"/>
  <c r="E17" i="32"/>
  <c r="P16" i="32"/>
  <c r="K16" i="32"/>
  <c r="J16" i="32" s="1"/>
  <c r="E16" i="32"/>
  <c r="P15" i="32"/>
  <c r="K15" i="32"/>
  <c r="E15" i="32"/>
  <c r="P14" i="32"/>
  <c r="K14" i="32"/>
  <c r="J14" i="32" s="1"/>
  <c r="E14" i="32"/>
  <c r="P13" i="32"/>
  <c r="K13" i="32"/>
  <c r="E13" i="32"/>
  <c r="P12" i="32"/>
  <c r="K12" i="32"/>
  <c r="J12" i="32" s="1"/>
  <c r="E12" i="32"/>
  <c r="P11" i="32"/>
  <c r="K11" i="32"/>
  <c r="E11" i="32"/>
  <c r="P10" i="32"/>
  <c r="J10" i="32" s="1"/>
  <c r="E10" i="32"/>
  <c r="J11" i="32" l="1"/>
  <c r="J13" i="32"/>
  <c r="J15" i="32"/>
  <c r="J17" i="32"/>
  <c r="J19" i="32"/>
  <c r="J21" i="32"/>
  <c r="J23" i="32"/>
  <c r="G32" i="32"/>
  <c r="E30" i="32"/>
  <c r="S30" i="32" s="1"/>
  <c r="J20" i="32"/>
  <c r="J22" i="32"/>
  <c r="J24" i="32"/>
  <c r="K25" i="32"/>
  <c r="E25" i="32"/>
  <c r="E32" i="32" s="1"/>
  <c r="F32" i="32"/>
  <c r="S25" i="32"/>
  <c r="S32" i="32" s="1"/>
  <c r="K30" i="32"/>
  <c r="D14" i="31"/>
  <c r="K32" i="32" l="1"/>
  <c r="J30" i="32"/>
  <c r="J32" i="32" s="1"/>
  <c r="F7" i="31"/>
  <c r="F10" i="31"/>
  <c r="D10" i="31"/>
  <c r="D7" i="31"/>
  <c r="D19" i="31" l="1"/>
  <c r="K14" i="27"/>
  <c r="B16" i="30" s="1"/>
  <c r="K12" i="26"/>
  <c r="B15" i="30" s="1"/>
  <c r="K10" i="16"/>
  <c r="B14" i="30" s="1"/>
  <c r="H22" i="9"/>
  <c r="B13" i="30" s="1"/>
  <c r="F19" i="24"/>
  <c r="B12" i="30" s="1"/>
  <c r="B11" i="30"/>
  <c r="K15" i="7"/>
  <c r="B10" i="30" s="1"/>
  <c r="K12" i="1"/>
  <c r="B9" i="30" s="1"/>
  <c r="F11" i="7"/>
  <c r="F15" i="7" s="1"/>
  <c r="E9" i="31" s="1"/>
  <c r="F14" i="27"/>
  <c r="E17" i="31" s="1"/>
  <c r="F12" i="26"/>
  <c r="E16" i="31" s="1"/>
  <c r="F10" i="16"/>
  <c r="E15" i="31" s="1"/>
  <c r="C19" i="24"/>
  <c r="E12" i="31" s="1"/>
  <c r="D20" i="31" l="1"/>
  <c r="D21" i="31" s="1"/>
  <c r="B17" i="30"/>
  <c r="B18" i="30" s="1"/>
  <c r="E18" i="31" s="1"/>
  <c r="C15" i="23"/>
  <c r="E11" i="31" s="1"/>
  <c r="E10" i="31" s="1"/>
  <c r="F11" i="1"/>
  <c r="F10" i="1"/>
  <c r="D22" i="31" l="1"/>
  <c r="F12" i="1"/>
  <c r="E8" i="31" s="1"/>
  <c r="E7" i="31" s="1"/>
  <c r="F18" i="31" l="1"/>
  <c r="F14" i="31" s="1"/>
  <c r="E14" i="31"/>
  <c r="E19" i="31" s="1"/>
  <c r="E20" i="31" s="1"/>
  <c r="E22" i="31" s="1"/>
  <c r="F19" i="31" l="1"/>
  <c r="E21" i="31"/>
  <c r="F20" i="31" l="1"/>
  <c r="G19" i="31"/>
  <c r="F21" i="31" l="1"/>
  <c r="G20" i="31"/>
  <c r="F22" i="31"/>
  <c r="G21" i="31" l="1"/>
  <c r="G23" i="31"/>
</calcChain>
</file>

<file path=xl/sharedStrings.xml><?xml version="1.0" encoding="utf-8"?>
<sst xmlns="http://schemas.openxmlformats.org/spreadsheetml/2006/main" count="404" uniqueCount="218">
  <si>
    <t>業務担当職員</t>
    <rPh sb="0" eb="2">
      <t>ギョウム</t>
    </rPh>
    <rPh sb="2" eb="4">
      <t>タントウ</t>
    </rPh>
    <rPh sb="4" eb="6">
      <t>ショクイン</t>
    </rPh>
    <phoneticPr fontId="2"/>
  </si>
  <si>
    <t>品　　名</t>
    <rPh sb="0" eb="1">
      <t>シナ</t>
    </rPh>
    <rPh sb="3" eb="4">
      <t>メイ</t>
    </rPh>
    <phoneticPr fontId="2"/>
  </si>
  <si>
    <t>仕　様</t>
    <rPh sb="0" eb="1">
      <t>ツコウ</t>
    </rPh>
    <rPh sb="2" eb="3">
      <t>サマ</t>
    </rPh>
    <phoneticPr fontId="2"/>
  </si>
  <si>
    <t>数量</t>
    <rPh sb="0" eb="2">
      <t>スウリョウ</t>
    </rPh>
    <phoneticPr fontId="2"/>
  </si>
  <si>
    <t>金　額
（円）</t>
    <rPh sb="0" eb="1">
      <t>キン</t>
    </rPh>
    <rPh sb="2" eb="3">
      <t>ガク</t>
    </rPh>
    <phoneticPr fontId="2"/>
  </si>
  <si>
    <t>単　価
（円）</t>
    <rPh sb="0" eb="1">
      <t>タン</t>
    </rPh>
    <rPh sb="2" eb="3">
      <t>アタイ</t>
    </rPh>
    <rPh sb="5" eb="6">
      <t>エン</t>
    </rPh>
    <phoneticPr fontId="2"/>
  </si>
  <si>
    <t>発　 注
年月日</t>
    <rPh sb="0" eb="1">
      <t>ハツ</t>
    </rPh>
    <rPh sb="3" eb="4">
      <t>チュウ</t>
    </rPh>
    <rPh sb="5" eb="8">
      <t>ネンガッピ</t>
    </rPh>
    <phoneticPr fontId="2"/>
  </si>
  <si>
    <t>引　 取
年月日</t>
    <rPh sb="0" eb="1">
      <t>イン</t>
    </rPh>
    <rPh sb="3" eb="4">
      <t>トリ</t>
    </rPh>
    <phoneticPr fontId="2"/>
  </si>
  <si>
    <t>支　 払
年月日</t>
    <rPh sb="0" eb="1">
      <t>ササ</t>
    </rPh>
    <rPh sb="3" eb="4">
      <t>バライ</t>
    </rPh>
    <phoneticPr fontId="2"/>
  </si>
  <si>
    <t>帳　簿　の　様　式</t>
    <rPh sb="0" eb="1">
      <t>トバリ</t>
    </rPh>
    <rPh sb="2" eb="3">
      <t>ボ</t>
    </rPh>
    <rPh sb="6" eb="7">
      <t>サマ</t>
    </rPh>
    <rPh sb="8" eb="9">
      <t>シキ</t>
    </rPh>
    <phoneticPr fontId="2"/>
  </si>
  <si>
    <t>計</t>
    <rPh sb="0" eb="1">
      <t>ケイ</t>
    </rPh>
    <phoneticPr fontId="2"/>
  </si>
  <si>
    <t>社会保険料等
事業主負担分</t>
    <rPh sb="7" eb="10">
      <t>ジギョウヌシ</t>
    </rPh>
    <rPh sb="10" eb="13">
      <t>フタンブン</t>
    </rPh>
    <phoneticPr fontId="2"/>
  </si>
  <si>
    <t>種　別</t>
    <rPh sb="0" eb="1">
      <t>タネ</t>
    </rPh>
    <rPh sb="2" eb="3">
      <t>ベツ</t>
    </rPh>
    <phoneticPr fontId="2"/>
  </si>
  <si>
    <t>金額（円）</t>
    <rPh sb="0" eb="2">
      <t>キンガク</t>
    </rPh>
    <rPh sb="3" eb="4">
      <t>エン</t>
    </rPh>
    <phoneticPr fontId="2"/>
  </si>
  <si>
    <t>左の金額の対象期間</t>
    <rPh sb="0" eb="1">
      <t>ヒダリ</t>
    </rPh>
    <rPh sb="2" eb="4">
      <t>キンガク</t>
    </rPh>
    <rPh sb="5" eb="7">
      <t>タイショウ</t>
    </rPh>
    <rPh sb="7" eb="9">
      <t>キカン</t>
    </rPh>
    <phoneticPr fontId="2"/>
  </si>
  <si>
    <t>支払年月日</t>
    <rPh sb="0" eb="2">
      <t>シハライ</t>
    </rPh>
    <rPh sb="2" eb="3">
      <t>ネン</t>
    </rPh>
    <rPh sb="3" eb="4">
      <t>ツキ</t>
    </rPh>
    <rPh sb="4" eb="5">
      <t>ニチ</t>
    </rPh>
    <phoneticPr fontId="2"/>
  </si>
  <si>
    <t>件　　名</t>
    <rPh sb="0" eb="1">
      <t>ケン</t>
    </rPh>
    <rPh sb="3" eb="4">
      <t>メイ</t>
    </rPh>
    <phoneticPr fontId="2"/>
  </si>
  <si>
    <t>摘　要</t>
    <rPh sb="0" eb="1">
      <t>テキ</t>
    </rPh>
    <rPh sb="2" eb="3">
      <t>ヨウ</t>
    </rPh>
    <phoneticPr fontId="2"/>
  </si>
  <si>
    <t>氏　名</t>
    <rPh sb="0" eb="1">
      <t>シ</t>
    </rPh>
    <rPh sb="2" eb="3">
      <t>メイ</t>
    </rPh>
    <phoneticPr fontId="2"/>
  </si>
  <si>
    <t>用　　務</t>
    <rPh sb="0" eb="1">
      <t>ヨウ</t>
    </rPh>
    <rPh sb="3" eb="4">
      <t>ツトム</t>
    </rPh>
    <phoneticPr fontId="2"/>
  </si>
  <si>
    <t>用務先名</t>
    <rPh sb="0" eb="2">
      <t>ヨウム</t>
    </rPh>
    <rPh sb="2" eb="3">
      <t>サキ</t>
    </rPh>
    <rPh sb="3" eb="4">
      <t>メイ</t>
    </rPh>
    <phoneticPr fontId="2"/>
  </si>
  <si>
    <t>出張年月日</t>
    <rPh sb="0" eb="2">
      <t>シュッチョウ</t>
    </rPh>
    <rPh sb="2" eb="5">
      <t>ネンガッピ</t>
    </rPh>
    <phoneticPr fontId="2"/>
  </si>
  <si>
    <t>出発日</t>
    <rPh sb="0" eb="3">
      <t>シュッパツビ</t>
    </rPh>
    <phoneticPr fontId="2"/>
  </si>
  <si>
    <t>帰着日</t>
    <rPh sb="0" eb="2">
      <t>キチャク</t>
    </rPh>
    <rPh sb="2" eb="3">
      <t>ビ</t>
    </rPh>
    <phoneticPr fontId="2"/>
  </si>
  <si>
    <t>支　 払
年月日</t>
    <rPh sb="0" eb="1">
      <t>ササ</t>
    </rPh>
    <rPh sb="3" eb="4">
      <t>バライ</t>
    </rPh>
    <rPh sb="5" eb="8">
      <t>ネンガッピ</t>
    </rPh>
    <phoneticPr fontId="2"/>
  </si>
  <si>
    <t>金　額
（円）</t>
    <phoneticPr fontId="2"/>
  </si>
  <si>
    <t>氏　　名</t>
    <rPh sb="0" eb="1">
      <t>シ</t>
    </rPh>
    <rPh sb="3" eb="4">
      <t>メイ</t>
    </rPh>
    <phoneticPr fontId="2"/>
  </si>
  <si>
    <t>取　引
相手先</t>
    <rPh sb="0" eb="1">
      <t>トリ</t>
    </rPh>
    <rPh sb="4" eb="7">
      <t>アイテサキ</t>
    </rPh>
    <phoneticPr fontId="2"/>
  </si>
  <si>
    <t>（設備備品費）</t>
    <rPh sb="1" eb="3">
      <t>セツビ</t>
    </rPh>
    <rPh sb="3" eb="5">
      <t>ビヒン</t>
    </rPh>
    <rPh sb="5" eb="6">
      <t>ヒ</t>
    </rPh>
    <phoneticPr fontId="2"/>
  </si>
  <si>
    <t>（大項目）物品費</t>
    <rPh sb="1" eb="4">
      <t>ダイコウモク</t>
    </rPh>
    <rPh sb="5" eb="7">
      <t>ブッピン</t>
    </rPh>
    <rPh sb="7" eb="8">
      <t>ヒ</t>
    </rPh>
    <phoneticPr fontId="2"/>
  </si>
  <si>
    <t>（大項目）人件費・謝金</t>
    <rPh sb="1" eb="4">
      <t>ダイコウモク</t>
    </rPh>
    <rPh sb="5" eb="8">
      <t>ジンケンヒ</t>
    </rPh>
    <rPh sb="9" eb="11">
      <t>シャキン</t>
    </rPh>
    <phoneticPr fontId="2"/>
  </si>
  <si>
    <t>（大項目）旅費</t>
    <rPh sb="1" eb="4">
      <t>ダイコウモク</t>
    </rPh>
    <rPh sb="5" eb="7">
      <t>リョヒ</t>
    </rPh>
    <phoneticPr fontId="2"/>
  </si>
  <si>
    <t>取   引
相手先</t>
    <rPh sb="0" eb="1">
      <t>トリ</t>
    </rPh>
    <rPh sb="6" eb="9">
      <t>アイテサキ</t>
    </rPh>
    <phoneticPr fontId="2"/>
  </si>
  <si>
    <t>発　 注
年月日</t>
    <rPh sb="0" eb="1">
      <t>ハツ</t>
    </rPh>
    <rPh sb="3" eb="4">
      <t>チュウ</t>
    </rPh>
    <rPh sb="6" eb="9">
      <t>ネンガッピ</t>
    </rPh>
    <phoneticPr fontId="2"/>
  </si>
  <si>
    <t>支　 払
年月日</t>
    <rPh sb="0" eb="1">
      <t>ササ</t>
    </rPh>
    <rPh sb="3" eb="4">
      <t>バライ</t>
    </rPh>
    <phoneticPr fontId="2"/>
  </si>
  <si>
    <t>取   引
相手先</t>
    <rPh sb="0" eb="1">
      <t>トリ</t>
    </rPh>
    <rPh sb="7" eb="10">
      <t>アイテサキ</t>
    </rPh>
    <phoneticPr fontId="2"/>
  </si>
  <si>
    <t>金　額
（円）</t>
    <rPh sb="0" eb="1">
      <t>キン</t>
    </rPh>
    <rPh sb="2" eb="3">
      <t>ガク</t>
    </rPh>
    <phoneticPr fontId="2"/>
  </si>
  <si>
    <t>単　価
（円）</t>
    <rPh sb="0" eb="1">
      <t>タン</t>
    </rPh>
    <rPh sb="2" eb="3">
      <t>アタイ</t>
    </rPh>
    <rPh sb="6" eb="7">
      <t>エン</t>
    </rPh>
    <phoneticPr fontId="2"/>
  </si>
  <si>
    <t>（その他）</t>
    <rPh sb="3" eb="4">
      <t>タ</t>
    </rPh>
    <phoneticPr fontId="2"/>
  </si>
  <si>
    <t>用務等</t>
    <rPh sb="0" eb="2">
      <t>ヨウム</t>
    </rPh>
    <rPh sb="2" eb="3">
      <t>トウ</t>
    </rPh>
    <phoneticPr fontId="2"/>
  </si>
  <si>
    <t>実施日又は期間</t>
    <rPh sb="0" eb="3">
      <t>ジッシビ</t>
    </rPh>
    <rPh sb="3" eb="4">
      <t>マタ</t>
    </rPh>
    <rPh sb="5" eb="7">
      <t>キカン</t>
    </rPh>
    <phoneticPr fontId="2"/>
  </si>
  <si>
    <t>品　名</t>
    <rPh sb="0" eb="1">
      <t>ヒン</t>
    </rPh>
    <rPh sb="2" eb="3">
      <t>メイ</t>
    </rPh>
    <phoneticPr fontId="2"/>
  </si>
  <si>
    <t>仕　様</t>
    <rPh sb="0" eb="1">
      <t>シ</t>
    </rPh>
    <rPh sb="2" eb="3">
      <t>サマ</t>
    </rPh>
    <phoneticPr fontId="2"/>
  </si>
  <si>
    <t>氏名</t>
    <rPh sb="0" eb="2">
      <t>シメイ</t>
    </rPh>
    <phoneticPr fontId="2"/>
  </si>
  <si>
    <t>（大項目）その他</t>
    <rPh sb="1" eb="2">
      <t>ダイ</t>
    </rPh>
    <rPh sb="2" eb="4">
      <t>コウモク</t>
    </rPh>
    <rPh sb="7" eb="8">
      <t>タ</t>
    </rPh>
    <phoneticPr fontId="2"/>
  </si>
  <si>
    <t>（国内旅費）</t>
    <rPh sb="1" eb="3">
      <t>コクナイ</t>
    </rPh>
    <rPh sb="3" eb="5">
      <t>リョヒ</t>
    </rPh>
    <phoneticPr fontId="2"/>
  </si>
  <si>
    <t>合計</t>
    <rPh sb="0" eb="2">
      <t>ゴウケイ</t>
    </rPh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</si>
  <si>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</si>
  <si>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</si>
  <si>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物品費</t>
    <rPh sb="0" eb="2">
      <t>ブッピン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</si>
  <si>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</si>
  <si>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</si>
  <si>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</si>
  <si>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</si>
  <si>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</si>
  <si>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</si>
  <si>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その他（諸経費）</t>
    <rPh sb="2" eb="3">
      <t>タ</t>
    </rPh>
    <rPh sb="4" eb="7">
      <t>ショケイヒ</t>
    </rPh>
    <phoneticPr fontId="2"/>
  </si>
  <si>
    <t>消費税相当額</t>
    <rPh sb="0" eb="3">
      <t>ショウヒゼイ</t>
    </rPh>
    <rPh sb="3" eb="6">
      <t>ソウトウガク</t>
    </rPh>
    <phoneticPr fontId="2"/>
  </si>
  <si>
    <t>間接経費</t>
    <rPh sb="0" eb="2">
      <t>カンセツ</t>
    </rPh>
    <rPh sb="2" eb="4">
      <t>ケイヒ</t>
    </rPh>
    <phoneticPr fontId="2"/>
  </si>
  <si>
    <t>（外国旅費）</t>
    <rPh sb="1" eb="3">
      <t>ガイコク</t>
    </rPh>
    <rPh sb="3" eb="5">
      <t>リョヒ</t>
    </rPh>
    <phoneticPr fontId="2"/>
  </si>
  <si>
    <t>（大項目） 物品費</t>
    <rPh sb="1" eb="2">
      <t>ダイ</t>
    </rPh>
    <rPh sb="2" eb="4">
      <t>コウモク</t>
    </rPh>
    <rPh sb="6" eb="8">
      <t>ブッピン</t>
    </rPh>
    <rPh sb="8" eb="9">
      <t>ヒ</t>
    </rPh>
    <phoneticPr fontId="2"/>
  </si>
  <si>
    <t>式</t>
    <rPh sb="0" eb="1">
      <t>シキ</t>
    </rPh>
    <phoneticPr fontId="2"/>
  </si>
  <si>
    <t>台</t>
    <rPh sb="0" eb="1">
      <t>ダイ</t>
    </rPh>
    <phoneticPr fontId="2"/>
  </si>
  <si>
    <t>クライオスタット</t>
    <phoneticPr fontId="2"/>
  </si>
  <si>
    <t>○○用ポンプ</t>
    <rPh sb="2" eb="3">
      <t>ヨウ</t>
    </rPh>
    <phoneticPr fontId="2"/>
  </si>
  <si>
    <t>ワイヤレスデータロガー</t>
    <phoneticPr fontId="2"/>
  </si>
  <si>
    <t>式</t>
    <rPh sb="0" eb="1">
      <t>シキ</t>
    </rPh>
    <phoneticPr fontId="2"/>
  </si>
  <si>
    <t>○○用フィルター</t>
    <rPh sb="2" eb="3">
      <t>ヨウ</t>
    </rPh>
    <phoneticPr fontId="2"/>
  </si>
  <si>
    <t>○○　○○</t>
    <phoneticPr fontId="2"/>
  </si>
  <si>
    <t>補助者</t>
    <rPh sb="0" eb="3">
      <t>ホジョシャ</t>
    </rPh>
    <phoneticPr fontId="2"/>
  </si>
  <si>
    <t>△△　△△</t>
    <phoneticPr fontId="2"/>
  </si>
  <si>
    <t>（派遣者）</t>
    <rPh sb="1" eb="3">
      <t>ハケン</t>
    </rPh>
    <rPh sb="3" eb="4">
      <t>シャ</t>
    </rPh>
    <phoneticPr fontId="2"/>
  </si>
  <si>
    <t>○○学会出席のため</t>
    <phoneticPr fontId="2"/>
  </si>
  <si>
    <t>研究打ち合わせ</t>
    <rPh sb="0" eb="1">
      <t>ケンキュウ</t>
    </rPh>
    <rPh sb="1" eb="2">
      <t>ウ</t>
    </rPh>
    <rPh sb="3" eb="4">
      <t>ア</t>
    </rPh>
    <phoneticPr fontId="2"/>
  </si>
  <si>
    <t>米国・○○大学</t>
    <phoneticPr fontId="2"/>
  </si>
  <si>
    <t>○○試験体の加工</t>
    <rPh sb="1" eb="2">
      <t>タイ</t>
    </rPh>
    <rPh sb="2" eb="5">
      <t>シケンタイ</t>
    </rPh>
    <rPh sb="5" eb="7">
      <t>カコウ</t>
    </rPh>
    <phoneticPr fontId="2"/>
  </si>
  <si>
    <t>○○学会参加費</t>
    <rPh sb="2" eb="4">
      <t>ガッカイ</t>
    </rPh>
    <rPh sb="4" eb="7">
      <t>サンカヒ</t>
    </rPh>
    <phoneticPr fontId="2"/>
  </si>
  <si>
    <t>○○学会</t>
    <rPh sb="2" eb="4">
      <t>ガッカイ</t>
    </rPh>
    <phoneticPr fontId="2"/>
  </si>
  <si>
    <t>引　 取
（履行）
年月日</t>
    <rPh sb="0" eb="1">
      <t>イン</t>
    </rPh>
    <rPh sb="3" eb="4">
      <t>トリ</t>
    </rPh>
    <rPh sb="6" eb="8">
      <t>リコウ</t>
    </rPh>
    <phoneticPr fontId="2"/>
  </si>
  <si>
    <t>計</t>
    <phoneticPr fontId="2"/>
  </si>
  <si>
    <t>備考</t>
    <rPh sb="0" eb="2">
      <t>ビコウ</t>
    </rPh>
    <phoneticPr fontId="2"/>
  </si>
  <si>
    <t>設備備品費</t>
    <rPh sb="0" eb="2">
      <t>セツビ</t>
    </rPh>
    <rPh sb="2" eb="5">
      <t>ビヒンヒ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</si>
  <si>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</si>
  <si>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小計</t>
    <rPh sb="0" eb="2">
      <t>ショウケイ</t>
    </rPh>
    <phoneticPr fontId="2"/>
  </si>
  <si>
    <t>備　考</t>
    <phoneticPr fontId="2"/>
  </si>
  <si>
    <t>耐用年数1年未満</t>
    <rPh sb="0" eb="2">
      <t>タイヨウ</t>
    </rPh>
    <rPh sb="2" eb="4">
      <t>ネンスウ</t>
    </rPh>
    <rPh sb="5" eb="6">
      <t>ネン</t>
    </rPh>
    <rPh sb="6" eb="8">
      <t>ミマン</t>
    </rPh>
    <phoneticPr fontId="2"/>
  </si>
  <si>
    <t>H31.4.1～R2.1.31</t>
    <phoneticPr fontId="2"/>
  </si>
  <si>
    <t>R1.5.15～R2.2.15</t>
    <phoneticPr fontId="2"/>
  </si>
  <si>
    <t>□□　□□</t>
    <phoneticPr fontId="2"/>
  </si>
  <si>
    <t>◇◇　◇◇</t>
    <phoneticPr fontId="2"/>
  </si>
  <si>
    <t>××　××</t>
    <phoneticPr fontId="2"/>
  </si>
  <si>
    <t>□□　□□</t>
    <phoneticPr fontId="2"/>
  </si>
  <si>
    <t>○○実験</t>
    <rPh sb="2" eb="4">
      <t>ジッケン</t>
    </rPh>
    <phoneticPr fontId="2"/>
  </si>
  <si>
    <t>○○学会出席のため</t>
    <phoneticPr fontId="2"/>
  </si>
  <si>
    <t>〇〇研究所</t>
    <rPh sb="2" eb="5">
      <t>ケンキュウジョ</t>
    </rPh>
    <phoneticPr fontId="2"/>
  </si>
  <si>
    <t>△△大学</t>
    <rPh sb="2" eb="4">
      <t>ダイガク</t>
    </rPh>
    <phoneticPr fontId="2"/>
  </si>
  <si>
    <t>△△　△△</t>
    <phoneticPr fontId="2"/>
  </si>
  <si>
    <t>△△測定実験</t>
    <rPh sb="2" eb="4">
      <t>ソクテイ</t>
    </rPh>
    <rPh sb="4" eb="6">
      <t>ジッケン</t>
    </rPh>
    <phoneticPr fontId="2"/>
  </si>
  <si>
    <t>△△装置の保守・点検</t>
    <rPh sb="2" eb="4">
      <t>ソウチ</t>
    </rPh>
    <rPh sb="5" eb="7">
      <t>ホシュ</t>
    </rPh>
    <rPh sb="8" eb="10">
      <t>テンケン</t>
    </rPh>
    <phoneticPr fontId="2"/>
  </si>
  <si>
    <t>配送料（□□－○○研究所）</t>
    <rPh sb="0" eb="2">
      <t>ハイソウ</t>
    </rPh>
    <rPh sb="2" eb="3">
      <t>リョウ</t>
    </rPh>
    <rPh sb="9" eb="12">
      <t>ケンキュウジョ</t>
    </rPh>
    <phoneticPr fontId="2"/>
  </si>
  <si>
    <t>配送料（□□－△△大学）</t>
    <rPh sb="0" eb="2">
      <t>ハイソウ</t>
    </rPh>
    <rPh sb="2" eb="3">
      <t>リョウ</t>
    </rPh>
    <rPh sb="9" eb="11">
      <t>ダイガク</t>
    </rPh>
    <phoneticPr fontId="2"/>
  </si>
  <si>
    <t>宅配便（□□－○○研究所）</t>
    <rPh sb="0" eb="3">
      <t>タクハイビン</t>
    </rPh>
    <rPh sb="9" eb="12">
      <t>ケンキュウジョ</t>
    </rPh>
    <phoneticPr fontId="2"/>
  </si>
  <si>
    <t>宅配便（□□－△△大学）</t>
    <rPh sb="0" eb="3">
      <t>タクハイビン</t>
    </rPh>
    <rPh sb="9" eb="11">
      <t>ダイガク</t>
    </rPh>
    <phoneticPr fontId="2"/>
  </si>
  <si>
    <t>○○研究所</t>
    <rPh sb="2" eb="5">
      <t>ケンキュウジョ</t>
    </rPh>
    <phoneticPr fontId="2"/>
  </si>
  <si>
    <t>△△施設使用料</t>
    <rPh sb="2" eb="4">
      <t>シセツ</t>
    </rPh>
    <rPh sb="4" eb="6">
      <t>シヨウ</t>
    </rPh>
    <rPh sb="6" eb="7">
      <t>リョウ</t>
    </rPh>
    <phoneticPr fontId="2"/>
  </si>
  <si>
    <t>○○施設使用料</t>
    <rPh sb="2" eb="4">
      <t>シセツ</t>
    </rPh>
    <rPh sb="4" eb="6">
      <t>シヨウ</t>
    </rPh>
    <rPh sb="6" eb="7">
      <t>リョウ</t>
    </rPh>
    <phoneticPr fontId="2"/>
  </si>
  <si>
    <t>△△大学</t>
    <phoneticPr fontId="2"/>
  </si>
  <si>
    <t>ソフトウェアライセンス料</t>
    <rPh sb="11" eb="12">
      <t>リョウ</t>
    </rPh>
    <phoneticPr fontId="2"/>
  </si>
  <si>
    <t>○○実験用消耗品</t>
    <rPh sb="2" eb="5">
      <t>ジッケンヨウ</t>
    </rPh>
    <rPh sb="5" eb="7">
      <t>ショウモウ</t>
    </rPh>
    <rPh sb="7" eb="8">
      <t>ヒン</t>
    </rPh>
    <phoneticPr fontId="2"/>
  </si>
  <si>
    <t>個</t>
    <rPh sb="0" eb="1">
      <t>コ</t>
    </rPh>
    <phoneticPr fontId="2"/>
  </si>
  <si>
    <t>○○溶液　他</t>
    <rPh sb="2" eb="4">
      <t>ヨウエキ</t>
    </rPh>
    <rPh sb="5" eb="6">
      <t>ホカ</t>
    </rPh>
    <phoneticPr fontId="2"/>
  </si>
  <si>
    <t>○○ガス</t>
    <phoneticPr fontId="2"/>
  </si>
  <si>
    <t>○○試験片</t>
    <rPh sb="2" eb="4">
      <t>シケン</t>
    </rPh>
    <rPh sb="4" eb="5">
      <t>ヘン</t>
    </rPh>
    <phoneticPr fontId="2"/>
  </si>
  <si>
    <t>○○　他</t>
    <rPh sb="3" eb="4">
      <t>ホカ</t>
    </rPh>
    <phoneticPr fontId="2"/>
  </si>
  <si>
    <t>△△測定実験用消耗品</t>
    <rPh sb="2" eb="4">
      <t>ソクテイ</t>
    </rPh>
    <rPh sb="4" eb="6">
      <t>ジッケン</t>
    </rPh>
    <rPh sb="6" eb="7">
      <t>ヨウ</t>
    </rPh>
    <rPh sb="7" eb="9">
      <t>ショウモウ</t>
    </rPh>
    <rPh sb="9" eb="10">
      <t>ヒン</t>
    </rPh>
    <phoneticPr fontId="2"/>
  </si>
  <si>
    <t>△△　他</t>
    <phoneticPr fontId="2"/>
  </si>
  <si>
    <t>○○　他</t>
    <phoneticPr fontId="2"/>
  </si>
  <si>
    <t>○○ソフト</t>
    <phoneticPr fontId="2"/>
  </si>
  <si>
    <t>外注費（雑役務費）</t>
    <phoneticPr fontId="2"/>
  </si>
  <si>
    <t>○○評価委員会出席</t>
    <rPh sb="2" eb="4">
      <t>ヒョウカ</t>
    </rPh>
    <rPh sb="4" eb="7">
      <t>イインカイ</t>
    </rPh>
    <rPh sb="7" eb="9">
      <t>シュッセキ</t>
    </rPh>
    <phoneticPr fontId="2"/>
  </si>
  <si>
    <t>◎◎　◎◎</t>
    <phoneticPr fontId="2"/>
  </si>
  <si>
    <t>○○講演会</t>
    <rPh sb="2" eb="4">
      <t>コウエン</t>
    </rPh>
    <rPh sb="4" eb="5">
      <t>カイ</t>
    </rPh>
    <phoneticPr fontId="2"/>
  </si>
  <si>
    <t>　（中項目）設備備品費</t>
    <rPh sb="2" eb="3">
      <t>チュウ</t>
    </rPh>
    <rPh sb="3" eb="5">
      <t>コウモク</t>
    </rPh>
    <rPh sb="6" eb="8">
      <t>セツビ</t>
    </rPh>
    <rPh sb="8" eb="11">
      <t>ビヒンヒ</t>
    </rPh>
    <phoneticPr fontId="2"/>
  </si>
  <si>
    <t>　（中項目）消耗品費</t>
    <rPh sb="2" eb="3">
      <t>チュウ</t>
    </rPh>
    <rPh sb="3" eb="5">
      <t>コウモク</t>
    </rPh>
    <rPh sb="6" eb="9">
      <t>ショウモウヒン</t>
    </rPh>
    <rPh sb="9" eb="10">
      <t>ヒ</t>
    </rPh>
    <phoneticPr fontId="2"/>
  </si>
  <si>
    <t>　（中項目）人件費</t>
    <rPh sb="2" eb="3">
      <t>チュウ</t>
    </rPh>
    <rPh sb="3" eb="5">
      <t>コウモク</t>
    </rPh>
    <rPh sb="6" eb="8">
      <t>ジンケン</t>
    </rPh>
    <rPh sb="8" eb="9">
      <t>ヒ</t>
    </rPh>
    <phoneticPr fontId="2"/>
  </si>
  <si>
    <t>　（中項目）謝金</t>
    <rPh sb="2" eb="3">
      <t>チュウ</t>
    </rPh>
    <rPh sb="3" eb="5">
      <t>コウモク</t>
    </rPh>
    <rPh sb="6" eb="8">
      <t>シャキン</t>
    </rPh>
    <phoneticPr fontId="2"/>
  </si>
  <si>
    <t>　（中項目）外注費（雑役務費）</t>
    <rPh sb="2" eb="3">
      <t>チュウ</t>
    </rPh>
    <rPh sb="3" eb="5">
      <t>コウモク</t>
    </rPh>
    <rPh sb="6" eb="9">
      <t>ガイチュウヒ</t>
    </rPh>
    <rPh sb="10" eb="11">
      <t>ザツ</t>
    </rPh>
    <rPh sb="11" eb="13">
      <t>エキム</t>
    </rPh>
    <rPh sb="13" eb="14">
      <t>ヒ</t>
    </rPh>
    <phoneticPr fontId="2"/>
  </si>
  <si>
    <t>　（中項目）通信運搬費</t>
    <rPh sb="2" eb="3">
      <t>チュウ</t>
    </rPh>
    <rPh sb="3" eb="5">
      <t>コウモク</t>
    </rPh>
    <rPh sb="6" eb="8">
      <t>ツウシン</t>
    </rPh>
    <rPh sb="8" eb="10">
      <t>ウンパン</t>
    </rPh>
    <rPh sb="10" eb="11">
      <t>ヒ</t>
    </rPh>
    <phoneticPr fontId="2"/>
  </si>
  <si>
    <t>　（中項目）その他（諸経費）</t>
    <rPh sb="2" eb="3">
      <t>チュウ</t>
    </rPh>
    <rPh sb="3" eb="5">
      <t>コウモク</t>
    </rPh>
    <rPh sb="8" eb="9">
      <t>タ</t>
    </rPh>
    <rPh sb="10" eb="13">
      <t>ショケイヒ</t>
    </rPh>
    <phoneticPr fontId="2"/>
  </si>
  <si>
    <t>　（中項目）消費税相当額</t>
    <rPh sb="2" eb="3">
      <t>チュウ</t>
    </rPh>
    <rPh sb="3" eb="5">
      <t>コウモク</t>
    </rPh>
    <rPh sb="6" eb="9">
      <t>ショウヒゼイ</t>
    </rPh>
    <rPh sb="9" eb="11">
      <t>ソウトウ</t>
    </rPh>
    <rPh sb="11" eb="12">
      <t>ガク</t>
    </rPh>
    <phoneticPr fontId="2"/>
  </si>
  <si>
    <t>中項目</t>
    <rPh sb="0" eb="3">
      <t>チュウコウモク</t>
    </rPh>
    <phoneticPr fontId="2"/>
  </si>
  <si>
    <t>決算額</t>
    <rPh sb="0" eb="3">
      <t>ケッサンガク</t>
    </rPh>
    <phoneticPr fontId="2"/>
  </si>
  <si>
    <t>委託費充当額</t>
    <rPh sb="0" eb="3">
      <t>イタクヒ</t>
    </rPh>
    <rPh sb="3" eb="5">
      <t>ジュウトウ</t>
    </rPh>
    <rPh sb="5" eb="6">
      <t>ガク</t>
    </rPh>
    <phoneticPr fontId="2"/>
  </si>
  <si>
    <t>外注費（雑役務費）</t>
    <rPh sb="0" eb="3">
      <t>ガイチュウヒ</t>
    </rPh>
    <rPh sb="4" eb="8">
      <t>ザツエキムヒ</t>
    </rPh>
    <phoneticPr fontId="2"/>
  </si>
  <si>
    <t>その他（諸経費）</t>
    <rPh sb="2" eb="3">
      <t>ホカ</t>
    </rPh>
    <rPh sb="4" eb="7">
      <t>ショケイヒ</t>
    </rPh>
    <phoneticPr fontId="2"/>
  </si>
  <si>
    <t>返納額</t>
    <rPh sb="0" eb="3">
      <t>ヘンノウガク</t>
    </rPh>
    <phoneticPr fontId="2"/>
  </si>
  <si>
    <t>check</t>
    <phoneticPr fontId="2"/>
  </si>
  <si>
    <t>自己充当</t>
    <rPh sb="0" eb="2">
      <t>ジコ</t>
    </rPh>
    <rPh sb="2" eb="4">
      <t>ジュウトウ</t>
    </rPh>
    <phoneticPr fontId="2"/>
  </si>
  <si>
    <t>契約額</t>
    <rPh sb="0" eb="3">
      <t>ケイヤクガク</t>
    </rPh>
    <phoneticPr fontId="2"/>
  </si>
  <si>
    <t>（単位：円）</t>
    <rPh sb="1" eb="3">
      <t>タンイ</t>
    </rPh>
    <rPh sb="4" eb="5">
      <t>エン</t>
    </rPh>
    <phoneticPr fontId="2"/>
  </si>
  <si>
    <t>○○製作所㈱</t>
    <rPh sb="2" eb="5">
      <t>セイサクジョ</t>
    </rPh>
    <phoneticPr fontId="2"/>
  </si>
  <si>
    <t>△△重工業㈱</t>
    <rPh sb="2" eb="3">
      <t>ジュウ</t>
    </rPh>
    <rPh sb="3" eb="5">
      <t>コウギョウ</t>
    </rPh>
    <phoneticPr fontId="2"/>
  </si>
  <si>
    <t>〇〇年度　決算書</t>
    <rPh sb="2" eb="4">
      <t>ネンド</t>
    </rPh>
    <rPh sb="5" eb="8">
      <t>ケッサンショ</t>
    </rPh>
    <phoneticPr fontId="2"/>
  </si>
  <si>
    <t>■■製
HM560MV（ﾊﾞｷｭﾄｰﾑ付）</t>
    <rPh sb="19" eb="20">
      <t>）</t>
    </rPh>
    <phoneticPr fontId="2"/>
  </si>
  <si>
    <t>▲▲製
XX-P019</t>
    <phoneticPr fontId="2"/>
  </si>
  <si>
    <t>abc社製
CTD-2000</t>
    <phoneticPr fontId="2"/>
  </si>
  <si>
    <t>契約番号：〇〇Ｉ×××　　　　　　　　　　　　　　　　　　　　　　　　　　　　</t>
    <rPh sb="0" eb="2">
      <t>ケイヤク</t>
    </rPh>
    <rPh sb="2" eb="4">
      <t>バンゴウ</t>
    </rPh>
    <phoneticPr fontId="2"/>
  </si>
  <si>
    <t>実施機関：□□</t>
    <phoneticPr fontId="2"/>
  </si>
  <si>
    <t>R1.12.28～R2.4.30</t>
    <phoneticPr fontId="2"/>
  </si>
  <si>
    <t>R1.11.1～R2.3.31</t>
    <phoneticPr fontId="2"/>
  </si>
  <si>
    <t>人件費補足資料【第９条に基づき、帳簿とともに具備し、甲の要求があったときは提示すること。】</t>
  </si>
  <si>
    <t>（大項目）人件費・謝金</t>
    <rPh sb="1" eb="2">
      <t>ダイ</t>
    </rPh>
    <rPh sb="2" eb="4">
      <t>コウモク</t>
    </rPh>
    <rPh sb="5" eb="8">
      <t>ジンケンヒ</t>
    </rPh>
    <rPh sb="9" eb="11">
      <t>シャキン</t>
    </rPh>
    <phoneticPr fontId="2"/>
  </si>
  <si>
    <t>　（中項目）人件費</t>
    <rPh sb="2" eb="3">
      <t>チュウ</t>
    </rPh>
    <rPh sb="3" eb="5">
      <t>コウモク</t>
    </rPh>
    <rPh sb="6" eb="9">
      <t>ジンケンヒ</t>
    </rPh>
    <phoneticPr fontId="2"/>
  </si>
  <si>
    <t>氏名</t>
  </si>
  <si>
    <t>給与支給対象期間</t>
    <rPh sb="2" eb="4">
      <t>シキュウ</t>
    </rPh>
    <rPh sb="4" eb="6">
      <t>タイショウ</t>
    </rPh>
    <rPh sb="6" eb="8">
      <t>キカン</t>
    </rPh>
    <phoneticPr fontId="2"/>
  </si>
  <si>
    <t>単価</t>
    <rPh sb="0" eb="2">
      <t>タンカ</t>
    </rPh>
    <phoneticPr fontId="2"/>
  </si>
  <si>
    <t>給与</t>
  </si>
  <si>
    <t>社会保険等事業主負担分</t>
  </si>
  <si>
    <t>支給額</t>
  </si>
  <si>
    <t>左の内訳</t>
  </si>
  <si>
    <t>事業主負担分合計</t>
    <rPh sb="6" eb="8">
      <t>ゴウケイ</t>
    </rPh>
    <phoneticPr fontId="2"/>
  </si>
  <si>
    <t>（月・日・時）</t>
    <rPh sb="0" eb="1">
      <t>ツキ</t>
    </rPh>
    <rPh sb="2" eb="3">
      <t>ニチ</t>
    </rPh>
    <rPh sb="4" eb="5">
      <t>ジ</t>
    </rPh>
    <phoneticPr fontId="2"/>
  </si>
  <si>
    <t>基本給　　　・期末</t>
    <rPh sb="7" eb="9">
      <t>キマツ</t>
    </rPh>
    <phoneticPr fontId="2"/>
  </si>
  <si>
    <t>通勤手当</t>
    <rPh sb="2" eb="4">
      <t>テアテ</t>
    </rPh>
    <phoneticPr fontId="2"/>
  </si>
  <si>
    <t>時間外     手当</t>
    <phoneticPr fontId="2"/>
  </si>
  <si>
    <t>その他     手当</t>
    <phoneticPr fontId="2"/>
  </si>
  <si>
    <t>健康保険</t>
    <rPh sb="2" eb="4">
      <t>ホケン</t>
    </rPh>
    <phoneticPr fontId="2"/>
  </si>
  <si>
    <t>介護保険</t>
    <rPh sb="2" eb="4">
      <t>ホケン</t>
    </rPh>
    <phoneticPr fontId="2"/>
  </si>
  <si>
    <t>厚生年金保険</t>
  </si>
  <si>
    <t>児童手当拠出金</t>
  </si>
  <si>
    <t>雇用保険</t>
  </si>
  <si>
    <t>労災保険</t>
  </si>
  <si>
    <t>○○○〇</t>
    <phoneticPr fontId="2"/>
  </si>
  <si>
    <t>4月分</t>
  </si>
  <si>
    <t>○○○〇</t>
    <phoneticPr fontId="2"/>
  </si>
  <si>
    <t>5月分</t>
  </si>
  <si>
    <t>6月分</t>
  </si>
  <si>
    <t>○○○〇</t>
    <phoneticPr fontId="2"/>
  </si>
  <si>
    <t>賞与</t>
  </si>
  <si>
    <t>7月分</t>
  </si>
  <si>
    <t>8月分</t>
  </si>
  <si>
    <t>9月分</t>
  </si>
  <si>
    <t>10月分</t>
  </si>
  <si>
    <t>11月分</t>
  </si>
  <si>
    <t>12月分</t>
  </si>
  <si>
    <t>1月分</t>
  </si>
  <si>
    <t>2月分</t>
  </si>
  <si>
    <t>3月分</t>
  </si>
  <si>
    <t>退職</t>
  </si>
  <si>
    <t>計</t>
  </si>
  <si>
    <t>△△△△</t>
    <phoneticPr fontId="2"/>
  </si>
  <si>
    <t>合計</t>
  </si>
  <si>
    <t>－</t>
  </si>
  <si>
    <t>（大項目）再委託費</t>
    <rPh sb="1" eb="2">
      <t>ダイ</t>
    </rPh>
    <rPh sb="2" eb="4">
      <t>コウモク</t>
    </rPh>
    <rPh sb="5" eb="8">
      <t>サイイタク</t>
    </rPh>
    <rPh sb="8" eb="9">
      <t>ヒ</t>
    </rPh>
    <phoneticPr fontId="2"/>
  </si>
  <si>
    <t>支払金額
（円）</t>
    <rPh sb="0" eb="2">
      <t>シハライ</t>
    </rPh>
    <rPh sb="2" eb="3">
      <t>キン</t>
    </rPh>
    <rPh sb="3" eb="4">
      <t>ガク</t>
    </rPh>
    <phoneticPr fontId="2"/>
  </si>
  <si>
    <t>契　約
年月日</t>
    <rPh sb="0" eb="1">
      <t>チギリ</t>
    </rPh>
    <rPh sb="2" eb="3">
      <t>ヤク</t>
    </rPh>
    <rPh sb="4" eb="7">
      <t>ネンガッピ</t>
    </rPh>
    <phoneticPr fontId="2"/>
  </si>
  <si>
    <t>履行
年月日</t>
    <rPh sb="0" eb="2">
      <t>リコウ</t>
    </rPh>
    <phoneticPr fontId="2"/>
  </si>
  <si>
    <t>再委託費</t>
    <rPh sb="0" eb="3">
      <t>サイイタク</t>
    </rPh>
    <rPh sb="3" eb="4">
      <t>ヒ</t>
    </rPh>
    <phoneticPr fontId="2"/>
  </si>
  <si>
    <t>○○大学</t>
    <rPh sb="2" eb="4">
      <t>ダイガク</t>
    </rPh>
    <phoneticPr fontId="2"/>
  </si>
  <si>
    <t>○○研究機構</t>
    <rPh sb="2" eb="4">
      <t>ケンキュウ</t>
    </rPh>
    <rPh sb="4" eb="6">
      <t>キコウ</t>
    </rPh>
    <phoneticPr fontId="2"/>
  </si>
  <si>
    <t>消費税相当額</t>
    <rPh sb="0" eb="6">
      <t>ショウヒゼイソウトウガク</t>
    </rPh>
    <phoneticPr fontId="2"/>
  </si>
  <si>
    <t>不(非)課税</t>
    <rPh sb="0" eb="1">
      <t>フ</t>
    </rPh>
    <rPh sb="2" eb="3">
      <t>ヒ</t>
    </rPh>
    <rPh sb="4" eb="6">
      <t>カゼイ</t>
    </rPh>
    <phoneticPr fontId="2"/>
  </si>
  <si>
    <t>㈱○○カード</t>
    <phoneticPr fontId="2"/>
  </si>
  <si>
    <t>㈱○○カード</t>
    <phoneticPr fontId="2"/>
  </si>
  <si>
    <t>○○システム㈱</t>
    <phoneticPr fontId="2"/>
  </si>
  <si>
    <t>○○運輸㈱</t>
    <rPh sb="2" eb="4">
      <t>ウンユ</t>
    </rPh>
    <phoneticPr fontId="2"/>
  </si>
  <si>
    <t>○○配達㈱</t>
    <rPh sb="2" eb="4">
      <t>ハイタツ</t>
    </rPh>
    <phoneticPr fontId="2"/>
  </si>
  <si>
    <t>労働
保険料</t>
    <phoneticPr fontId="2"/>
  </si>
  <si>
    <t xml:space="preserve">社会
保険料 </t>
    <phoneticPr fontId="2"/>
  </si>
  <si>
    <t>従事
実績</t>
    <rPh sb="0" eb="2">
      <t>ジュウジ</t>
    </rPh>
    <rPh sb="3" eb="5">
      <t>ジッセキ</t>
    </rPh>
    <phoneticPr fontId="2"/>
  </si>
  <si>
    <t>○○理化㈱</t>
    <rPh sb="2" eb="4">
      <t>リカ</t>
    </rPh>
    <phoneticPr fontId="2"/>
  </si>
  <si>
    <t>○○酸素㈱</t>
    <phoneticPr fontId="2"/>
  </si>
  <si>
    <t>△△器機㈱</t>
    <rPh sb="2" eb="4">
      <t>キキ</t>
    </rPh>
    <phoneticPr fontId="2"/>
  </si>
  <si>
    <t>○○工業㈱</t>
    <rPh sb="2" eb="4">
      <t>コウギョウ</t>
    </rPh>
    <phoneticPr fontId="2"/>
  </si>
  <si>
    <t>○○商事㈱</t>
    <phoneticPr fontId="2"/>
  </si>
  <si>
    <t>㈱▲▲製作所</t>
    <rPh sb="3" eb="6">
      <t>セイサクジョ</t>
    </rPh>
    <phoneticPr fontId="2"/>
  </si>
  <si>
    <t>abc㈱</t>
    <phoneticPr fontId="2"/>
  </si>
  <si>
    <t>不(非)課税
（円）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</si>
</sst>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[$-411]ge\.m\.d;@"/>
    <numFmt numFmtId="178" formatCode="#,##0_);[Red]\(#,##0\)"/>
    <numFmt numFmtId="179" formatCode="#,##0;[Red]#,##0"/>
    <numFmt numFmtId="180" formatCode="#,##0;&quot;△ &quot;#,##0"/>
    <numFmt numFmtId="181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81" fontId="0" fillId="0" borderId="0" xfId="0" applyNumberFormat="1">
      <alignment vertical="center"/>
    </xf>
    <xf numFmtId="0" fontId="6" fillId="0" borderId="0" xfId="0" applyFont="1" applyAlignment="1">
      <alignment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6" fillId="0" borderId="1" xfId="0" applyFont="1" applyBorder="1">
      <alignment vertical="center"/>
    </xf>
    <xf numFmtId="38" fontId="6" fillId="2" borderId="1" xfId="0" applyNumberFormat="1" applyFont="1" applyFill="1" applyBorder="1">
      <alignment vertical="center"/>
    </xf>
    <xf numFmtId="0" fontId="7" fillId="0" borderId="11" xfId="0" applyFont="1" applyBorder="1" applyAlignment="1">
      <alignment horizontal="center" vertical="center"/>
    </xf>
    <xf numFmtId="38" fontId="7" fillId="0" borderId="11" xfId="1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38" fontId="6" fillId="2" borderId="11" xfId="0" applyNumberFormat="1" applyFont="1" applyFill="1" applyBorder="1">
      <alignment vertical="center"/>
    </xf>
    <xf numFmtId="0" fontId="7" fillId="0" borderId="15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0" fontId="6" fillId="0" borderId="15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79" fontId="9" fillId="0" borderId="17" xfId="0" applyNumberFormat="1" applyFont="1" applyFill="1" applyBorder="1">
      <alignment vertical="center"/>
    </xf>
    <xf numFmtId="180" fontId="9" fillId="0" borderId="1" xfId="0" applyNumberFormat="1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179" fontId="7" fillId="0" borderId="0" xfId="0" applyNumberFormat="1" applyFont="1" applyFill="1">
      <alignment vertical="center"/>
    </xf>
    <xf numFmtId="180" fontId="7" fillId="0" borderId="0" xfId="0" applyNumberFormat="1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179" fontId="9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179" fontId="7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38" fontId="6" fillId="0" borderId="2" xfId="1" applyFont="1" applyBorder="1" applyAlignment="1">
      <alignment vertical="center"/>
    </xf>
    <xf numFmtId="56" fontId="6" fillId="0" borderId="2" xfId="0" quotePrefix="1" applyNumberFormat="1" applyFont="1" applyBorder="1" applyAlignment="1">
      <alignment vertical="center"/>
    </xf>
    <xf numFmtId="56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left" vertical="center" shrinkToFit="1"/>
    </xf>
    <xf numFmtId="0" fontId="10" fillId="0" borderId="4" xfId="0" applyFont="1" applyBorder="1">
      <alignment vertical="center"/>
    </xf>
    <xf numFmtId="38" fontId="7" fillId="0" borderId="2" xfId="1" applyFont="1" applyBorder="1" applyAlignment="1">
      <alignment vertical="center"/>
    </xf>
    <xf numFmtId="177" fontId="6" fillId="0" borderId="5" xfId="2" quotePrefix="1" applyNumberFormat="1" applyFont="1" applyBorder="1" applyAlignment="1">
      <alignment vertical="center" shrinkToFit="1"/>
    </xf>
    <xf numFmtId="177" fontId="6" fillId="0" borderId="2" xfId="0" quotePrefix="1" applyNumberFormat="1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38" fontId="6" fillId="0" borderId="1" xfId="1" applyFont="1" applyBorder="1" applyAlignment="1">
      <alignment horizontal="left" vertical="center" shrinkToFit="1"/>
    </xf>
    <xf numFmtId="38" fontId="6" fillId="0" borderId="1" xfId="1" applyFont="1" applyBorder="1" applyAlignment="1">
      <alignment horizontal="left" vertical="center" wrapText="1" shrinkToFi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>
      <alignment vertical="center"/>
    </xf>
    <xf numFmtId="0" fontId="10" fillId="0" borderId="25" xfId="0" applyFont="1" applyFill="1" applyBorder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16" xfId="1" applyFont="1" applyBorder="1" applyAlignment="1">
      <alignment vertical="center"/>
    </xf>
    <xf numFmtId="177" fontId="6" fillId="0" borderId="26" xfId="2" quotePrefix="1" applyNumberFormat="1" applyFont="1" applyFill="1" applyBorder="1" applyAlignment="1">
      <alignment vertical="center" shrinkToFit="1"/>
    </xf>
    <xf numFmtId="177" fontId="6" fillId="0" borderId="16" xfId="0" quotePrefix="1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wrapText="1"/>
    </xf>
    <xf numFmtId="38" fontId="6" fillId="0" borderId="15" xfId="0" applyNumberFormat="1" applyFont="1" applyBorder="1" applyAlignment="1">
      <alignment horizontal="center" vertical="center" wrapText="1" shrinkToFit="1"/>
    </xf>
    <xf numFmtId="38" fontId="6" fillId="0" borderId="15" xfId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177" fontId="6" fillId="0" borderId="17" xfId="0" quotePrefix="1" applyNumberFormat="1" applyFont="1" applyBorder="1" applyAlignment="1">
      <alignment vertical="center"/>
    </xf>
    <xf numFmtId="0" fontId="10" fillId="0" borderId="11" xfId="0" quotePrefix="1" applyFont="1" applyBorder="1" applyAlignment="1">
      <alignment vertical="center" wrapText="1"/>
    </xf>
    <xf numFmtId="38" fontId="9" fillId="0" borderId="11" xfId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57" fontId="6" fillId="0" borderId="2" xfId="2" quotePrefix="1" applyNumberFormat="1" applyFont="1" applyFill="1" applyBorder="1" applyAlignment="1">
      <alignment vertical="center" shrinkToFit="1"/>
    </xf>
    <xf numFmtId="57" fontId="6" fillId="0" borderId="2" xfId="0" quotePrefix="1" applyNumberFormat="1" applyFont="1" applyFill="1" applyBorder="1" applyAlignment="1">
      <alignment vertical="center" shrinkToFit="1"/>
    </xf>
    <xf numFmtId="0" fontId="10" fillId="0" borderId="1" xfId="0" quotePrefix="1" applyFont="1" applyFill="1" applyBorder="1" applyAlignment="1">
      <alignment vertical="center" wrapText="1"/>
    </xf>
    <xf numFmtId="38" fontId="9" fillId="0" borderId="1" xfId="0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3" fontId="9" fillId="0" borderId="2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/>
    </xf>
    <xf numFmtId="38" fontId="10" fillId="0" borderId="1" xfId="1" applyFont="1" applyBorder="1" applyAlignment="1">
      <alignment horizontal="left" vertical="center" wrapText="1" shrinkToFit="1"/>
    </xf>
    <xf numFmtId="38" fontId="9" fillId="0" borderId="1" xfId="0" applyNumberFormat="1" applyFont="1" applyBorder="1" applyAlignment="1">
      <alignment horizontal="center" vertical="center" wrapText="1" shrinkToFit="1"/>
    </xf>
    <xf numFmtId="38" fontId="10" fillId="0" borderId="1" xfId="1" applyFont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right" vertical="center" wrapText="1"/>
    </xf>
    <xf numFmtId="3" fontId="9" fillId="0" borderId="16" xfId="0" applyNumberFormat="1" applyFont="1" applyFill="1" applyBorder="1" applyAlignment="1">
      <alignment vertical="center" shrinkToFit="1"/>
    </xf>
    <xf numFmtId="57" fontId="6" fillId="0" borderId="16" xfId="2" quotePrefix="1" applyNumberFormat="1" applyFont="1" applyFill="1" applyBorder="1" applyAlignment="1">
      <alignment vertical="center" shrinkToFit="1"/>
    </xf>
    <xf numFmtId="57" fontId="6" fillId="0" borderId="16" xfId="0" quotePrefix="1" applyNumberFormat="1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wrapText="1"/>
    </xf>
    <xf numFmtId="38" fontId="9" fillId="0" borderId="15" xfId="0" applyNumberFormat="1" applyFont="1" applyBorder="1" applyAlignment="1">
      <alignment horizontal="center" vertical="center" shrinkToFit="1"/>
    </xf>
    <xf numFmtId="38" fontId="10" fillId="0" borderId="15" xfId="1" applyFont="1" applyBorder="1" applyAlignment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9" fillId="0" borderId="17" xfId="0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8" fontId="6" fillId="0" borderId="0" xfId="1" applyFont="1">
      <alignment vertical="center"/>
    </xf>
    <xf numFmtId="0" fontId="10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left" vertical="center"/>
    </xf>
    <xf numFmtId="38" fontId="9" fillId="0" borderId="1" xfId="1" applyFont="1" applyBorder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9" fillId="0" borderId="15" xfId="1" applyFont="1" applyBorder="1" applyAlignment="1">
      <alignment vertical="center"/>
    </xf>
    <xf numFmtId="57" fontId="6" fillId="0" borderId="15" xfId="0" applyNumberFormat="1" applyFont="1" applyBorder="1" applyAlignment="1">
      <alignment horizontal="center" vertical="center"/>
    </xf>
    <xf numFmtId="38" fontId="9" fillId="0" borderId="15" xfId="0" applyNumberFormat="1" applyFont="1" applyBorder="1" applyAlignment="1">
      <alignment horizontal="right" vertical="center" wrapText="1" shrinkToFit="1"/>
    </xf>
    <xf numFmtId="0" fontId="13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38" fontId="9" fillId="0" borderId="11" xfId="1" applyFont="1" applyBorder="1" applyAlignment="1">
      <alignment vertical="center"/>
    </xf>
    <xf numFmtId="38" fontId="9" fillId="0" borderId="11" xfId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38" fontId="9" fillId="0" borderId="1" xfId="1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6" fillId="0" borderId="1" xfId="0" quotePrefix="1" applyFont="1" applyBorder="1" applyAlignment="1">
      <alignment vertical="center" wrapText="1"/>
    </xf>
    <xf numFmtId="41" fontId="6" fillId="0" borderId="1" xfId="1" applyNumberFormat="1" applyFon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shrinkToFit="1"/>
    </xf>
    <xf numFmtId="41" fontId="9" fillId="0" borderId="1" xfId="1" applyNumberFormat="1" applyFont="1" applyBorder="1" applyAlignment="1">
      <alignment vertical="center"/>
    </xf>
    <xf numFmtId="57" fontId="6" fillId="0" borderId="1" xfId="0" applyNumberFormat="1" applyFont="1" applyBorder="1" applyAlignment="1">
      <alignment horizontal="right" vertical="center" shrinkToFit="1"/>
    </xf>
    <xf numFmtId="41" fontId="9" fillId="0" borderId="2" xfId="1" applyNumberFormat="1" applyFont="1" applyBorder="1" applyAlignment="1">
      <alignment vertical="center"/>
    </xf>
    <xf numFmtId="41" fontId="9" fillId="0" borderId="2" xfId="1" applyNumberFormat="1" applyFont="1" applyFill="1" applyBorder="1" applyAlignment="1">
      <alignment vertical="center"/>
    </xf>
    <xf numFmtId="57" fontId="6" fillId="0" borderId="2" xfId="0" applyNumberFormat="1" applyFont="1" applyFill="1" applyBorder="1" applyAlignment="1">
      <alignment horizontal="right" vertical="center" shrinkToFit="1"/>
    </xf>
    <xf numFmtId="57" fontId="6" fillId="0" borderId="1" xfId="0" applyNumberFormat="1" applyFont="1" applyFill="1" applyBorder="1" applyAlignment="1">
      <alignment horizontal="right" vertical="center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41" fontId="9" fillId="0" borderId="16" xfId="1" applyNumberFormat="1" applyFont="1" applyFill="1" applyBorder="1" applyAlignment="1">
      <alignment vertical="center"/>
    </xf>
    <xf numFmtId="57" fontId="6" fillId="0" borderId="16" xfId="0" applyNumberFormat="1" applyFont="1" applyFill="1" applyBorder="1" applyAlignment="1">
      <alignment horizontal="right" vertical="center" shrinkToFit="1"/>
    </xf>
    <xf numFmtId="57" fontId="6" fillId="0" borderId="15" xfId="0" applyNumberFormat="1" applyFont="1" applyFill="1" applyBorder="1" applyAlignment="1">
      <alignment horizontal="right" vertical="center" shrinkToFit="1"/>
    </xf>
    <xf numFmtId="0" fontId="11" fillId="0" borderId="25" xfId="0" applyFont="1" applyFill="1" applyBorder="1" applyAlignment="1">
      <alignment horizontal="left" vertical="center" wrapText="1" shrinkToFit="1"/>
    </xf>
    <xf numFmtId="0" fontId="6" fillId="0" borderId="11" xfId="0" applyFont="1" applyBorder="1" applyAlignment="1">
      <alignment vertical="center"/>
    </xf>
    <xf numFmtId="178" fontId="9" fillId="0" borderId="11" xfId="1" applyNumberFormat="1" applyFont="1" applyBorder="1" applyAlignment="1">
      <alignment vertical="center"/>
    </xf>
    <xf numFmtId="14" fontId="6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10" fillId="0" borderId="1" xfId="0" applyNumberFormat="1" applyFont="1" applyFill="1" applyBorder="1" applyAlignment="1">
      <alignment vertical="center"/>
    </xf>
    <xf numFmtId="57" fontId="6" fillId="0" borderId="1" xfId="0" quotePrefix="1" applyNumberFormat="1" applyFont="1" applyFill="1" applyBorder="1" applyAlignment="1">
      <alignment vertical="center" shrinkToFit="1"/>
    </xf>
    <xf numFmtId="57" fontId="6" fillId="0" borderId="1" xfId="0" quotePrefix="1" applyNumberFormat="1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0" xfId="0" applyFont="1" applyFill="1">
      <alignment vertical="center"/>
    </xf>
    <xf numFmtId="41" fontId="10" fillId="0" borderId="15" xfId="0" applyNumberFormat="1" applyFont="1" applyFill="1" applyBorder="1" applyAlignment="1">
      <alignment vertical="center"/>
    </xf>
    <xf numFmtId="57" fontId="6" fillId="0" borderId="15" xfId="0" quotePrefix="1" applyNumberFormat="1" applyFont="1" applyFill="1" applyBorder="1" applyAlignment="1">
      <alignment vertical="center" shrinkToFit="1"/>
    </xf>
    <xf numFmtId="57" fontId="6" fillId="0" borderId="15" xfId="0" quotePrefix="1" applyNumberFormat="1" applyFont="1" applyFill="1" applyBorder="1" applyAlignment="1">
      <alignment vertical="center" wrapText="1" shrinkToFit="1"/>
    </xf>
    <xf numFmtId="38" fontId="9" fillId="0" borderId="15" xfId="0" applyNumberFormat="1" applyFont="1" applyBorder="1" applyAlignment="1">
      <alignment horizontal="right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quotePrefix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38" fontId="10" fillId="0" borderId="2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57" fontId="6" fillId="0" borderId="2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vertical="center"/>
    </xf>
    <xf numFmtId="38" fontId="10" fillId="0" borderId="16" xfId="1" applyFont="1" applyFill="1" applyBorder="1" applyAlignment="1">
      <alignment vertical="center" wrapText="1"/>
    </xf>
    <xf numFmtId="38" fontId="9" fillId="0" borderId="16" xfId="1" applyFont="1" applyFill="1" applyBorder="1" applyAlignment="1">
      <alignment vertical="center" wrapText="1"/>
    </xf>
    <xf numFmtId="57" fontId="6" fillId="0" borderId="16" xfId="0" applyNumberFormat="1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24" xfId="0" applyFont="1" applyFill="1" applyBorder="1">
      <alignment vertical="center"/>
    </xf>
    <xf numFmtId="38" fontId="10" fillId="0" borderId="17" xfId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right" vertical="center" wrapText="1"/>
    </xf>
    <xf numFmtId="38" fontId="9" fillId="0" borderId="11" xfId="0" applyNumberFormat="1" applyFont="1" applyFill="1" applyBorder="1" applyAlignment="1">
      <alignment horizontal="right" vertical="center" wrapText="1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57" fontId="6" fillId="0" borderId="2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8" fontId="9" fillId="0" borderId="1" xfId="1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/>
    </xf>
    <xf numFmtId="38" fontId="9" fillId="0" borderId="1" xfId="1" applyFont="1" applyBorder="1" applyAlignment="1">
      <alignment horizontal="right" vertical="center" wrapText="1" shrinkToFit="1"/>
    </xf>
    <xf numFmtId="38" fontId="6" fillId="0" borderId="27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57" fontId="6" fillId="0" borderId="16" xfId="0" applyNumberFormat="1" applyFont="1" applyFill="1" applyBorder="1" applyAlignment="1">
      <alignment vertical="center"/>
    </xf>
    <xf numFmtId="38" fontId="9" fillId="0" borderId="15" xfId="1" applyFont="1" applyBorder="1" applyAlignment="1">
      <alignment horizontal="right" vertical="center" wrapText="1" shrinkToFit="1"/>
    </xf>
    <xf numFmtId="38" fontId="6" fillId="0" borderId="6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 wrapText="1"/>
    </xf>
    <xf numFmtId="38" fontId="6" fillId="0" borderId="0" xfId="1" applyFont="1" applyFill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57" fontId="7" fillId="0" borderId="16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57" fontId="6" fillId="0" borderId="2" xfId="0" applyNumberFormat="1" applyFont="1" applyBorder="1" applyAlignment="1">
      <alignment horizontal="center" vertical="center"/>
    </xf>
    <xf numFmtId="57" fontId="6" fillId="0" borderId="16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一般契約_画面サンプル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129887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0" y="457200"/>
          <a:ext cx="76200" cy="129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4</xdr:row>
      <xdr:rowOff>0</xdr:rowOff>
    </xdr:from>
    <xdr:to>
      <xdr:col>0</xdr:col>
      <xdr:colOff>190500</xdr:colOff>
      <xdr:row>4</xdr:row>
      <xdr:rowOff>129887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114300" y="457200"/>
          <a:ext cx="76200" cy="129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133350</xdr:rowOff>
    </xdr:from>
    <xdr:to>
      <xdr:col>0</xdr:col>
      <xdr:colOff>76200</xdr:colOff>
      <xdr:row>5</xdr:row>
      <xdr:rowOff>91787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590550"/>
          <a:ext cx="76200" cy="129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4</xdr:row>
      <xdr:rowOff>133350</xdr:rowOff>
    </xdr:from>
    <xdr:to>
      <xdr:col>0</xdr:col>
      <xdr:colOff>190500</xdr:colOff>
      <xdr:row>5</xdr:row>
      <xdr:rowOff>91787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114300" y="590550"/>
          <a:ext cx="76200" cy="129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="90" zoomScaleNormal="90" zoomScaleSheetLayoutView="90" workbookViewId="0">
      <selection activeCell="G5" sqref="G5"/>
    </sheetView>
  </sheetViews>
  <sheetFormatPr defaultRowHeight="13.5" x14ac:dyDescent="0.15"/>
  <cols>
    <col min="1" max="1" width="2.125" style="15" customWidth="1"/>
    <col min="2" max="2" width="15.125" style="15" customWidth="1"/>
    <col min="3" max="3" width="18.625" style="15" customWidth="1"/>
    <col min="4" max="6" width="15.125" style="15" customWidth="1"/>
    <col min="7" max="7" width="15.625" style="15" customWidth="1"/>
    <col min="8" max="8" width="8.5" style="15" customWidth="1"/>
    <col min="9" max="256" width="9" style="15"/>
    <col min="257" max="257" width="3.125" style="15" customWidth="1"/>
    <col min="258" max="263" width="15.625" style="15" customWidth="1"/>
    <col min="264" max="264" width="11.625" style="15" customWidth="1"/>
    <col min="265" max="512" width="9" style="15"/>
    <col min="513" max="513" width="3.125" style="15" customWidth="1"/>
    <col min="514" max="519" width="15.625" style="15" customWidth="1"/>
    <col min="520" max="520" width="11.625" style="15" customWidth="1"/>
    <col min="521" max="768" width="9" style="15"/>
    <col min="769" max="769" width="3.125" style="15" customWidth="1"/>
    <col min="770" max="775" width="15.625" style="15" customWidth="1"/>
    <col min="776" max="776" width="11.625" style="15" customWidth="1"/>
    <col min="777" max="1024" width="9" style="15"/>
    <col min="1025" max="1025" width="3.125" style="15" customWidth="1"/>
    <col min="1026" max="1031" width="15.625" style="15" customWidth="1"/>
    <col min="1032" max="1032" width="11.625" style="15" customWidth="1"/>
    <col min="1033" max="1280" width="9" style="15"/>
    <col min="1281" max="1281" width="3.125" style="15" customWidth="1"/>
    <col min="1282" max="1287" width="15.625" style="15" customWidth="1"/>
    <col min="1288" max="1288" width="11.625" style="15" customWidth="1"/>
    <col min="1289" max="1536" width="9" style="15"/>
    <col min="1537" max="1537" width="3.125" style="15" customWidth="1"/>
    <col min="1538" max="1543" width="15.625" style="15" customWidth="1"/>
    <col min="1544" max="1544" width="11.625" style="15" customWidth="1"/>
    <col min="1545" max="1792" width="9" style="15"/>
    <col min="1793" max="1793" width="3.125" style="15" customWidth="1"/>
    <col min="1794" max="1799" width="15.625" style="15" customWidth="1"/>
    <col min="1800" max="1800" width="11.625" style="15" customWidth="1"/>
    <col min="1801" max="2048" width="9" style="15"/>
    <col min="2049" max="2049" width="3.125" style="15" customWidth="1"/>
    <col min="2050" max="2055" width="15.625" style="15" customWidth="1"/>
    <col min="2056" max="2056" width="11.625" style="15" customWidth="1"/>
    <col min="2057" max="2304" width="9" style="15"/>
    <col min="2305" max="2305" width="3.125" style="15" customWidth="1"/>
    <col min="2306" max="2311" width="15.625" style="15" customWidth="1"/>
    <col min="2312" max="2312" width="11.625" style="15" customWidth="1"/>
    <col min="2313" max="2560" width="9" style="15"/>
    <col min="2561" max="2561" width="3.125" style="15" customWidth="1"/>
    <col min="2562" max="2567" width="15.625" style="15" customWidth="1"/>
    <col min="2568" max="2568" width="11.625" style="15" customWidth="1"/>
    <col min="2569" max="2816" width="9" style="15"/>
    <col min="2817" max="2817" width="3.125" style="15" customWidth="1"/>
    <col min="2818" max="2823" width="15.625" style="15" customWidth="1"/>
    <col min="2824" max="2824" width="11.625" style="15" customWidth="1"/>
    <col min="2825" max="3072" width="9" style="15"/>
    <col min="3073" max="3073" width="3.125" style="15" customWidth="1"/>
    <col min="3074" max="3079" width="15.625" style="15" customWidth="1"/>
    <col min="3080" max="3080" width="11.625" style="15" customWidth="1"/>
    <col min="3081" max="3328" width="9" style="15"/>
    <col min="3329" max="3329" width="3.125" style="15" customWidth="1"/>
    <col min="3330" max="3335" width="15.625" style="15" customWidth="1"/>
    <col min="3336" max="3336" width="11.625" style="15" customWidth="1"/>
    <col min="3337" max="3584" width="9" style="15"/>
    <col min="3585" max="3585" width="3.125" style="15" customWidth="1"/>
    <col min="3586" max="3591" width="15.625" style="15" customWidth="1"/>
    <col min="3592" max="3592" width="11.625" style="15" customWidth="1"/>
    <col min="3593" max="3840" width="9" style="15"/>
    <col min="3841" max="3841" width="3.125" style="15" customWidth="1"/>
    <col min="3842" max="3847" width="15.625" style="15" customWidth="1"/>
    <col min="3848" max="3848" width="11.625" style="15" customWidth="1"/>
    <col min="3849" max="4096" width="9" style="15"/>
    <col min="4097" max="4097" width="3.125" style="15" customWidth="1"/>
    <col min="4098" max="4103" width="15.625" style="15" customWidth="1"/>
    <col min="4104" max="4104" width="11.625" style="15" customWidth="1"/>
    <col min="4105" max="4352" width="9" style="15"/>
    <col min="4353" max="4353" width="3.125" style="15" customWidth="1"/>
    <col min="4354" max="4359" width="15.625" style="15" customWidth="1"/>
    <col min="4360" max="4360" width="11.625" style="15" customWidth="1"/>
    <col min="4361" max="4608" width="9" style="15"/>
    <col min="4609" max="4609" width="3.125" style="15" customWidth="1"/>
    <col min="4610" max="4615" width="15.625" style="15" customWidth="1"/>
    <col min="4616" max="4616" width="11.625" style="15" customWidth="1"/>
    <col min="4617" max="4864" width="9" style="15"/>
    <col min="4865" max="4865" width="3.125" style="15" customWidth="1"/>
    <col min="4866" max="4871" width="15.625" style="15" customWidth="1"/>
    <col min="4872" max="4872" width="11.625" style="15" customWidth="1"/>
    <col min="4873" max="5120" width="9" style="15"/>
    <col min="5121" max="5121" width="3.125" style="15" customWidth="1"/>
    <col min="5122" max="5127" width="15.625" style="15" customWidth="1"/>
    <col min="5128" max="5128" width="11.625" style="15" customWidth="1"/>
    <col min="5129" max="5376" width="9" style="15"/>
    <col min="5377" max="5377" width="3.125" style="15" customWidth="1"/>
    <col min="5378" max="5383" width="15.625" style="15" customWidth="1"/>
    <col min="5384" max="5384" width="11.625" style="15" customWidth="1"/>
    <col min="5385" max="5632" width="9" style="15"/>
    <col min="5633" max="5633" width="3.125" style="15" customWidth="1"/>
    <col min="5634" max="5639" width="15.625" style="15" customWidth="1"/>
    <col min="5640" max="5640" width="11.625" style="15" customWidth="1"/>
    <col min="5641" max="5888" width="9" style="15"/>
    <col min="5889" max="5889" width="3.125" style="15" customWidth="1"/>
    <col min="5890" max="5895" width="15.625" style="15" customWidth="1"/>
    <col min="5896" max="5896" width="11.625" style="15" customWidth="1"/>
    <col min="5897" max="6144" width="9" style="15"/>
    <col min="6145" max="6145" width="3.125" style="15" customWidth="1"/>
    <col min="6146" max="6151" width="15.625" style="15" customWidth="1"/>
    <col min="6152" max="6152" width="11.625" style="15" customWidth="1"/>
    <col min="6153" max="6400" width="9" style="15"/>
    <col min="6401" max="6401" width="3.125" style="15" customWidth="1"/>
    <col min="6402" max="6407" width="15.625" style="15" customWidth="1"/>
    <col min="6408" max="6408" width="11.625" style="15" customWidth="1"/>
    <col min="6409" max="6656" width="9" style="15"/>
    <col min="6657" max="6657" width="3.125" style="15" customWidth="1"/>
    <col min="6658" max="6663" width="15.625" style="15" customWidth="1"/>
    <col min="6664" max="6664" width="11.625" style="15" customWidth="1"/>
    <col min="6665" max="6912" width="9" style="15"/>
    <col min="6913" max="6913" width="3.125" style="15" customWidth="1"/>
    <col min="6914" max="6919" width="15.625" style="15" customWidth="1"/>
    <col min="6920" max="6920" width="11.625" style="15" customWidth="1"/>
    <col min="6921" max="7168" width="9" style="15"/>
    <col min="7169" max="7169" width="3.125" style="15" customWidth="1"/>
    <col min="7170" max="7175" width="15.625" style="15" customWidth="1"/>
    <col min="7176" max="7176" width="11.625" style="15" customWidth="1"/>
    <col min="7177" max="7424" width="9" style="15"/>
    <col min="7425" max="7425" width="3.125" style="15" customWidth="1"/>
    <col min="7426" max="7431" width="15.625" style="15" customWidth="1"/>
    <col min="7432" max="7432" width="11.625" style="15" customWidth="1"/>
    <col min="7433" max="7680" width="9" style="15"/>
    <col min="7681" max="7681" width="3.125" style="15" customWidth="1"/>
    <col min="7682" max="7687" width="15.625" style="15" customWidth="1"/>
    <col min="7688" max="7688" width="11.625" style="15" customWidth="1"/>
    <col min="7689" max="7936" width="9" style="15"/>
    <col min="7937" max="7937" width="3.125" style="15" customWidth="1"/>
    <col min="7938" max="7943" width="15.625" style="15" customWidth="1"/>
    <col min="7944" max="7944" width="11.625" style="15" customWidth="1"/>
    <col min="7945" max="8192" width="9" style="15"/>
    <col min="8193" max="8193" width="3.125" style="15" customWidth="1"/>
    <col min="8194" max="8199" width="15.625" style="15" customWidth="1"/>
    <col min="8200" max="8200" width="11.625" style="15" customWidth="1"/>
    <col min="8201" max="8448" width="9" style="15"/>
    <col min="8449" max="8449" width="3.125" style="15" customWidth="1"/>
    <col min="8450" max="8455" width="15.625" style="15" customWidth="1"/>
    <col min="8456" max="8456" width="11.625" style="15" customWidth="1"/>
    <col min="8457" max="8704" width="9" style="15"/>
    <col min="8705" max="8705" width="3.125" style="15" customWidth="1"/>
    <col min="8706" max="8711" width="15.625" style="15" customWidth="1"/>
    <col min="8712" max="8712" width="11.625" style="15" customWidth="1"/>
    <col min="8713" max="8960" width="9" style="15"/>
    <col min="8961" max="8961" width="3.125" style="15" customWidth="1"/>
    <col min="8962" max="8967" width="15.625" style="15" customWidth="1"/>
    <col min="8968" max="8968" width="11.625" style="15" customWidth="1"/>
    <col min="8969" max="9216" width="9" style="15"/>
    <col min="9217" max="9217" width="3.125" style="15" customWidth="1"/>
    <col min="9218" max="9223" width="15.625" style="15" customWidth="1"/>
    <col min="9224" max="9224" width="11.625" style="15" customWidth="1"/>
    <col min="9225" max="9472" width="9" style="15"/>
    <col min="9473" max="9473" width="3.125" style="15" customWidth="1"/>
    <col min="9474" max="9479" width="15.625" style="15" customWidth="1"/>
    <col min="9480" max="9480" width="11.625" style="15" customWidth="1"/>
    <col min="9481" max="9728" width="9" style="15"/>
    <col min="9729" max="9729" width="3.125" style="15" customWidth="1"/>
    <col min="9730" max="9735" width="15.625" style="15" customWidth="1"/>
    <col min="9736" max="9736" width="11.625" style="15" customWidth="1"/>
    <col min="9737" max="9984" width="9" style="15"/>
    <col min="9985" max="9985" width="3.125" style="15" customWidth="1"/>
    <col min="9986" max="9991" width="15.625" style="15" customWidth="1"/>
    <col min="9992" max="9992" width="11.625" style="15" customWidth="1"/>
    <col min="9993" max="10240" width="9" style="15"/>
    <col min="10241" max="10241" width="3.125" style="15" customWidth="1"/>
    <col min="10242" max="10247" width="15.625" style="15" customWidth="1"/>
    <col min="10248" max="10248" width="11.625" style="15" customWidth="1"/>
    <col min="10249" max="10496" width="9" style="15"/>
    <col min="10497" max="10497" width="3.125" style="15" customWidth="1"/>
    <col min="10498" max="10503" width="15.625" style="15" customWidth="1"/>
    <col min="10504" max="10504" width="11.625" style="15" customWidth="1"/>
    <col min="10505" max="10752" width="9" style="15"/>
    <col min="10753" max="10753" width="3.125" style="15" customWidth="1"/>
    <col min="10754" max="10759" width="15.625" style="15" customWidth="1"/>
    <col min="10760" max="10760" width="11.625" style="15" customWidth="1"/>
    <col min="10761" max="11008" width="9" style="15"/>
    <col min="11009" max="11009" width="3.125" style="15" customWidth="1"/>
    <col min="11010" max="11015" width="15.625" style="15" customWidth="1"/>
    <col min="11016" max="11016" width="11.625" style="15" customWidth="1"/>
    <col min="11017" max="11264" width="9" style="15"/>
    <col min="11265" max="11265" width="3.125" style="15" customWidth="1"/>
    <col min="11266" max="11271" width="15.625" style="15" customWidth="1"/>
    <col min="11272" max="11272" width="11.625" style="15" customWidth="1"/>
    <col min="11273" max="11520" width="9" style="15"/>
    <col min="11521" max="11521" width="3.125" style="15" customWidth="1"/>
    <col min="11522" max="11527" width="15.625" style="15" customWidth="1"/>
    <col min="11528" max="11528" width="11.625" style="15" customWidth="1"/>
    <col min="11529" max="11776" width="9" style="15"/>
    <col min="11777" max="11777" width="3.125" style="15" customWidth="1"/>
    <col min="11778" max="11783" width="15.625" style="15" customWidth="1"/>
    <col min="11784" max="11784" width="11.625" style="15" customWidth="1"/>
    <col min="11785" max="12032" width="9" style="15"/>
    <col min="12033" max="12033" width="3.125" style="15" customWidth="1"/>
    <col min="12034" max="12039" width="15.625" style="15" customWidth="1"/>
    <col min="12040" max="12040" width="11.625" style="15" customWidth="1"/>
    <col min="12041" max="12288" width="9" style="15"/>
    <col min="12289" max="12289" width="3.125" style="15" customWidth="1"/>
    <col min="12290" max="12295" width="15.625" style="15" customWidth="1"/>
    <col min="12296" max="12296" width="11.625" style="15" customWidth="1"/>
    <col min="12297" max="12544" width="9" style="15"/>
    <col min="12545" max="12545" width="3.125" style="15" customWidth="1"/>
    <col min="12546" max="12551" width="15.625" style="15" customWidth="1"/>
    <col min="12552" max="12552" width="11.625" style="15" customWidth="1"/>
    <col min="12553" max="12800" width="9" style="15"/>
    <col min="12801" max="12801" width="3.125" style="15" customWidth="1"/>
    <col min="12802" max="12807" width="15.625" style="15" customWidth="1"/>
    <col min="12808" max="12808" width="11.625" style="15" customWidth="1"/>
    <col min="12809" max="13056" width="9" style="15"/>
    <col min="13057" max="13057" width="3.125" style="15" customWidth="1"/>
    <col min="13058" max="13063" width="15.625" style="15" customWidth="1"/>
    <col min="13064" max="13064" width="11.625" style="15" customWidth="1"/>
    <col min="13065" max="13312" width="9" style="15"/>
    <col min="13313" max="13313" width="3.125" style="15" customWidth="1"/>
    <col min="13314" max="13319" width="15.625" style="15" customWidth="1"/>
    <col min="13320" max="13320" width="11.625" style="15" customWidth="1"/>
    <col min="13321" max="13568" width="9" style="15"/>
    <col min="13569" max="13569" width="3.125" style="15" customWidth="1"/>
    <col min="13570" max="13575" width="15.625" style="15" customWidth="1"/>
    <col min="13576" max="13576" width="11.625" style="15" customWidth="1"/>
    <col min="13577" max="13824" width="9" style="15"/>
    <col min="13825" max="13825" width="3.125" style="15" customWidth="1"/>
    <col min="13826" max="13831" width="15.625" style="15" customWidth="1"/>
    <col min="13832" max="13832" width="11.625" style="15" customWidth="1"/>
    <col min="13833" max="14080" width="9" style="15"/>
    <col min="14081" max="14081" width="3.125" style="15" customWidth="1"/>
    <col min="14082" max="14087" width="15.625" style="15" customWidth="1"/>
    <col min="14088" max="14088" width="11.625" style="15" customWidth="1"/>
    <col min="14089" max="14336" width="9" style="15"/>
    <col min="14337" max="14337" width="3.125" style="15" customWidth="1"/>
    <col min="14338" max="14343" width="15.625" style="15" customWidth="1"/>
    <col min="14344" max="14344" width="11.625" style="15" customWidth="1"/>
    <col min="14345" max="14592" width="9" style="15"/>
    <col min="14593" max="14593" width="3.125" style="15" customWidth="1"/>
    <col min="14594" max="14599" width="15.625" style="15" customWidth="1"/>
    <col min="14600" max="14600" width="11.625" style="15" customWidth="1"/>
    <col min="14601" max="14848" width="9" style="15"/>
    <col min="14849" max="14849" width="3.125" style="15" customWidth="1"/>
    <col min="14850" max="14855" width="15.625" style="15" customWidth="1"/>
    <col min="14856" max="14856" width="11.625" style="15" customWidth="1"/>
    <col min="14857" max="15104" width="9" style="15"/>
    <col min="15105" max="15105" width="3.125" style="15" customWidth="1"/>
    <col min="15106" max="15111" width="15.625" style="15" customWidth="1"/>
    <col min="15112" max="15112" width="11.625" style="15" customWidth="1"/>
    <col min="15113" max="15360" width="9" style="15"/>
    <col min="15361" max="15361" width="3.125" style="15" customWidth="1"/>
    <col min="15362" max="15367" width="15.625" style="15" customWidth="1"/>
    <col min="15368" max="15368" width="11.625" style="15" customWidth="1"/>
    <col min="15369" max="15616" width="9" style="15"/>
    <col min="15617" max="15617" width="3.125" style="15" customWidth="1"/>
    <col min="15618" max="15623" width="15.625" style="15" customWidth="1"/>
    <col min="15624" max="15624" width="11.625" style="15" customWidth="1"/>
    <col min="15625" max="15872" width="9" style="15"/>
    <col min="15873" max="15873" width="3.125" style="15" customWidth="1"/>
    <col min="15874" max="15879" width="15.625" style="15" customWidth="1"/>
    <col min="15880" max="15880" width="11.625" style="15" customWidth="1"/>
    <col min="15881" max="16128" width="9" style="15"/>
    <col min="16129" max="16129" width="3.125" style="15" customWidth="1"/>
    <col min="16130" max="16135" width="15.625" style="15" customWidth="1"/>
    <col min="16136" max="16136" width="11.625" style="15" customWidth="1"/>
    <col min="16137" max="16384" width="9" style="15"/>
  </cols>
  <sheetData>
    <row r="1" spans="1:8" s="36" customFormat="1" ht="22.5" customHeight="1" x14ac:dyDescent="0.15">
      <c r="A1" s="284" t="s">
        <v>142</v>
      </c>
      <c r="B1" s="284"/>
      <c r="C1" s="284"/>
      <c r="D1" s="284"/>
      <c r="E1" s="284"/>
      <c r="F1" s="284"/>
      <c r="G1" s="284"/>
    </row>
    <row r="2" spans="1:8" s="36" customFormat="1" ht="22.5" customHeight="1" x14ac:dyDescent="0.15">
      <c r="A2" s="37"/>
      <c r="B2" s="37"/>
      <c r="C2" s="37"/>
      <c r="D2" s="37"/>
      <c r="E2" s="37"/>
      <c r="F2" s="37"/>
      <c r="G2" s="38"/>
    </row>
    <row r="3" spans="1:8" s="36" customFormat="1" ht="22.5" customHeight="1" x14ac:dyDescent="0.15">
      <c r="B3" s="39" t="s">
        <v>146</v>
      </c>
    </row>
    <row r="4" spans="1:8" s="36" customFormat="1" ht="22.5" customHeight="1" x14ac:dyDescent="0.15">
      <c r="B4" s="40" t="s">
        <v>147</v>
      </c>
      <c r="G4" s="41"/>
    </row>
    <row r="5" spans="1:8" s="36" customFormat="1" ht="22.5" customHeight="1" x14ac:dyDescent="0.15">
      <c r="A5" s="37"/>
      <c r="B5" s="37"/>
      <c r="G5" s="41" t="s">
        <v>139</v>
      </c>
    </row>
    <row r="6" spans="1:8" s="36" customFormat="1" ht="22.5" customHeight="1" x14ac:dyDescent="0.15">
      <c r="B6" s="42" t="s">
        <v>47</v>
      </c>
      <c r="C6" s="43" t="s">
        <v>130</v>
      </c>
      <c r="D6" s="44" t="s">
        <v>138</v>
      </c>
      <c r="E6" s="45" t="s">
        <v>131</v>
      </c>
      <c r="F6" s="42" t="s">
        <v>132</v>
      </c>
      <c r="G6" s="42" t="s">
        <v>80</v>
      </c>
    </row>
    <row r="7" spans="1:8" s="36" customFormat="1" ht="22.5" customHeight="1" x14ac:dyDescent="0.15">
      <c r="B7" s="285" t="s">
        <v>49</v>
      </c>
      <c r="C7" s="46" t="s">
        <v>10</v>
      </c>
      <c r="D7" s="47">
        <f>+D8+D9</f>
        <v>20000000</v>
      </c>
      <c r="E7" s="47">
        <f t="shared" ref="E7:F7" si="0">+E8+E9</f>
        <v>20000000</v>
      </c>
      <c r="F7" s="47">
        <f t="shared" si="0"/>
        <v>20000000</v>
      </c>
      <c r="G7" s="48"/>
    </row>
    <row r="8" spans="1:8" s="36" customFormat="1" ht="22.5" customHeight="1" x14ac:dyDescent="0.15">
      <c r="B8" s="286"/>
      <c r="C8" s="42" t="s">
        <v>81</v>
      </c>
      <c r="D8" s="47">
        <v>15000000</v>
      </c>
      <c r="E8" s="47">
        <f>+設備備品費!F12</f>
        <v>16000000</v>
      </c>
      <c r="F8" s="47">
        <v>16000000</v>
      </c>
      <c r="G8" s="48"/>
    </row>
    <row r="9" spans="1:8" s="36" customFormat="1" ht="22.5" customHeight="1" x14ac:dyDescent="0.15">
      <c r="B9" s="287"/>
      <c r="C9" s="49" t="s">
        <v>50</v>
      </c>
      <c r="D9" s="47">
        <v>5000000</v>
      </c>
      <c r="E9" s="47">
        <f>+消耗品費!F15</f>
        <v>4000000</v>
      </c>
      <c r="F9" s="47">
        <v>4000000</v>
      </c>
      <c r="G9" s="48"/>
      <c r="H9" s="50"/>
    </row>
    <row r="10" spans="1:8" s="36" customFormat="1" ht="22.5" customHeight="1" x14ac:dyDescent="0.15">
      <c r="B10" s="285" t="s">
        <v>51</v>
      </c>
      <c r="C10" s="46" t="s">
        <v>10</v>
      </c>
      <c r="D10" s="47">
        <f>+D11+D12</f>
        <v>10500000</v>
      </c>
      <c r="E10" s="47">
        <f t="shared" ref="E10:F10" si="1">+E11+E12</f>
        <v>8850000</v>
      </c>
      <c r="F10" s="47">
        <f t="shared" si="1"/>
        <v>8850000</v>
      </c>
      <c r="G10" s="48"/>
    </row>
    <row r="11" spans="1:8" s="36" customFormat="1" ht="22.5" customHeight="1" x14ac:dyDescent="0.15">
      <c r="B11" s="286"/>
      <c r="C11" s="42" t="s">
        <v>52</v>
      </c>
      <c r="D11" s="47">
        <v>10000000</v>
      </c>
      <c r="E11" s="47">
        <f>+'人件費 '!C15</f>
        <v>8400000</v>
      </c>
      <c r="F11" s="47">
        <v>8400000</v>
      </c>
      <c r="G11" s="48"/>
    </row>
    <row r="12" spans="1:8" s="36" customFormat="1" ht="22.5" customHeight="1" x14ac:dyDescent="0.15">
      <c r="B12" s="287"/>
      <c r="C12" s="49" t="s">
        <v>53</v>
      </c>
      <c r="D12" s="47">
        <v>500000</v>
      </c>
      <c r="E12" s="47">
        <f>+'謝金 '!C19</f>
        <v>450000</v>
      </c>
      <c r="F12" s="47">
        <v>450000</v>
      </c>
      <c r="G12" s="48"/>
      <c r="H12" s="50"/>
    </row>
    <row r="13" spans="1:8" s="36" customFormat="1" ht="22.5" customHeight="1" x14ac:dyDescent="0.15">
      <c r="B13" s="42" t="s">
        <v>54</v>
      </c>
      <c r="C13" s="42" t="s">
        <v>54</v>
      </c>
      <c r="D13" s="47">
        <v>4050000</v>
      </c>
      <c r="E13" s="47">
        <v>4300000</v>
      </c>
      <c r="F13" s="47">
        <v>4300000</v>
      </c>
      <c r="G13" s="48"/>
      <c r="H13" s="51"/>
    </row>
    <row r="14" spans="1:8" s="36" customFormat="1" ht="22.5" customHeight="1" x14ac:dyDescent="0.15">
      <c r="B14" s="285" t="s">
        <v>55</v>
      </c>
      <c r="C14" s="46" t="s">
        <v>10</v>
      </c>
      <c r="D14" s="47">
        <f>+D15+D16+D17+D18</f>
        <v>8950000</v>
      </c>
      <c r="E14" s="47">
        <f t="shared" ref="E14:F14" si="2">+E15+E16+E17+E18</f>
        <v>9380000</v>
      </c>
      <c r="F14" s="47">
        <f t="shared" si="2"/>
        <v>9380000</v>
      </c>
      <c r="G14" s="48"/>
    </row>
    <row r="15" spans="1:8" s="36" customFormat="1" ht="22.5" customHeight="1" x14ac:dyDescent="0.15">
      <c r="B15" s="286"/>
      <c r="C15" s="44" t="s">
        <v>133</v>
      </c>
      <c r="D15" s="47">
        <v>6140000</v>
      </c>
      <c r="E15" s="47">
        <f>+外注費!F10</f>
        <v>6980000</v>
      </c>
      <c r="F15" s="47">
        <v>6980000</v>
      </c>
      <c r="G15" s="48"/>
      <c r="H15" s="50"/>
    </row>
    <row r="16" spans="1:8" s="36" customFormat="1" ht="22.5" customHeight="1" x14ac:dyDescent="0.15">
      <c r="B16" s="286"/>
      <c r="C16" s="44" t="s">
        <v>82</v>
      </c>
      <c r="D16" s="47">
        <v>800000</v>
      </c>
      <c r="E16" s="47">
        <f>+' 通信運搬費'!F12</f>
        <v>675000</v>
      </c>
      <c r="F16" s="47">
        <v>675000</v>
      </c>
      <c r="G16" s="48"/>
      <c r="H16" s="50"/>
    </row>
    <row r="17" spans="1:8" s="36" customFormat="1" ht="22.5" customHeight="1" x14ac:dyDescent="0.15">
      <c r="B17" s="286"/>
      <c r="C17" s="44" t="s">
        <v>134</v>
      </c>
      <c r="D17" s="47">
        <v>800000</v>
      </c>
      <c r="E17" s="47">
        <f>+諸経費!F14</f>
        <v>675000</v>
      </c>
      <c r="F17" s="47">
        <v>675000</v>
      </c>
      <c r="G17" s="48"/>
      <c r="H17" s="50"/>
    </row>
    <row r="18" spans="1:8" s="36" customFormat="1" ht="22.5" customHeight="1" x14ac:dyDescent="0.15">
      <c r="B18" s="287"/>
      <c r="C18" s="45" t="s">
        <v>57</v>
      </c>
      <c r="D18" s="47">
        <v>1210000</v>
      </c>
      <c r="E18" s="47">
        <f>消費税相当額!B18</f>
        <v>1050000</v>
      </c>
      <c r="F18" s="47">
        <f>E18</f>
        <v>1050000</v>
      </c>
      <c r="G18" s="48"/>
      <c r="H18" s="50"/>
    </row>
    <row r="19" spans="1:8" s="36" customFormat="1" ht="22.5" customHeight="1" x14ac:dyDescent="0.15">
      <c r="B19" s="282" t="s">
        <v>83</v>
      </c>
      <c r="C19" s="283"/>
      <c r="D19" s="47">
        <f>+D7+D10+D13+D14</f>
        <v>43500000</v>
      </c>
      <c r="E19" s="47">
        <f>+E7+E10+E13+E14</f>
        <v>42530000</v>
      </c>
      <c r="F19" s="47">
        <f>+F7+F10+F13+F14</f>
        <v>42530000</v>
      </c>
      <c r="G19" s="48">
        <f>D19-F19</f>
        <v>970000</v>
      </c>
      <c r="H19" s="50"/>
    </row>
    <row r="20" spans="1:8" s="36" customFormat="1" ht="22.5" customHeight="1" x14ac:dyDescent="0.15">
      <c r="B20" s="282" t="s">
        <v>58</v>
      </c>
      <c r="C20" s="283"/>
      <c r="D20" s="47">
        <f>+INT(ROUNDDOWN(D19*0.3,0))</f>
        <v>13050000</v>
      </c>
      <c r="E20" s="47">
        <f t="shared" ref="E20:F20" si="3">+INT(ROUNDDOWN(E19*0.3,0))</f>
        <v>12759000</v>
      </c>
      <c r="F20" s="47">
        <f t="shared" si="3"/>
        <v>12759000</v>
      </c>
      <c r="G20" s="48">
        <f t="shared" ref="G20" si="4">D20-F20</f>
        <v>291000</v>
      </c>
    </row>
    <row r="21" spans="1:8" s="36" customFormat="1" ht="22.5" customHeight="1" x14ac:dyDescent="0.15">
      <c r="B21" s="282" t="s">
        <v>46</v>
      </c>
      <c r="C21" s="283"/>
      <c r="D21" s="47">
        <f>+D19+D20</f>
        <v>56550000</v>
      </c>
      <c r="E21" s="47">
        <f t="shared" ref="E21:F21" si="5">+E19+E20</f>
        <v>55289000</v>
      </c>
      <c r="F21" s="47">
        <f t="shared" si="5"/>
        <v>55289000</v>
      </c>
      <c r="G21" s="48">
        <f>D21-F21</f>
        <v>1261000</v>
      </c>
      <c r="H21" s="36" t="s">
        <v>135</v>
      </c>
    </row>
    <row r="22" spans="1:8" s="36" customFormat="1" ht="22.5" customHeight="1" x14ac:dyDescent="0.15">
      <c r="A22" s="52"/>
      <c r="B22" s="37"/>
      <c r="C22" s="53" t="s">
        <v>136</v>
      </c>
      <c r="D22" s="54">
        <f>D7+D10+D13+D14+D20</f>
        <v>56550000</v>
      </c>
      <c r="E22" s="54">
        <f>E7+E10+E13+E14+E20</f>
        <v>55289000</v>
      </c>
      <c r="F22" s="54">
        <f>F7+F10+F13+F14+F20</f>
        <v>55289000</v>
      </c>
      <c r="G22" s="55"/>
    </row>
    <row r="23" spans="1:8" s="36" customFormat="1" ht="22.5" customHeight="1" x14ac:dyDescent="0.15">
      <c r="A23" s="52"/>
      <c r="B23" s="37"/>
      <c r="F23" s="56" t="s">
        <v>137</v>
      </c>
      <c r="G23" s="50">
        <f>E21-F21</f>
        <v>0</v>
      </c>
    </row>
  </sheetData>
  <mergeCells count="7">
    <mergeCell ref="B20:C20"/>
    <mergeCell ref="B21:C21"/>
    <mergeCell ref="A1:G1"/>
    <mergeCell ref="B7:B9"/>
    <mergeCell ref="B10:B12"/>
    <mergeCell ref="B14:B18"/>
    <mergeCell ref="B19:C19"/>
  </mergeCells>
  <phoneticPr fontId="2"/>
  <printOptions horizontalCentered="1"/>
  <pageMargins left="0.59055118110236227" right="0.43307086614173229" top="0.78740157480314965" bottom="0.39370078740157483" header="0.31496062992125984" footer="0.31496062992125984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view="pageBreakPreview" topLeftCell="C1" zoomScaleNormal="100" zoomScaleSheetLayoutView="100" workbookViewId="0">
      <selection activeCell="C7" sqref="A7:XFD7"/>
    </sheetView>
  </sheetViews>
  <sheetFormatPr defaultColWidth="3.5" defaultRowHeight="15" customHeight="1" x14ac:dyDescent="0.15"/>
  <cols>
    <col min="1" max="1" width="19.125" style="5" customWidth="1"/>
    <col min="2" max="2" width="15.625" style="5" customWidth="1"/>
    <col min="3" max="3" width="3.125" style="12" customWidth="1"/>
    <col min="4" max="4" width="3.125" style="5" customWidth="1"/>
    <col min="5" max="6" width="12.625" style="9" customWidth="1"/>
    <col min="7" max="9" width="10.625" style="5" customWidth="1"/>
    <col min="10" max="10" width="13.875" style="5" customWidth="1"/>
    <col min="11" max="11" width="12.625" style="5" customWidth="1"/>
    <col min="12" max="12" width="11.25" style="12" customWidth="1"/>
    <col min="13" max="13" width="3.5" style="5"/>
    <col min="14" max="14" width="3.5" style="6"/>
    <col min="15" max="16384" width="3.5" style="5"/>
  </cols>
  <sheetData>
    <row r="1" spans="1:17" s="99" customFormat="1" ht="22.5" customHeight="1" x14ac:dyDescent="0.15">
      <c r="A1" s="284" t="s">
        <v>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N1" s="199"/>
    </row>
    <row r="2" spans="1:17" s="99" customFormat="1" ht="22.5" customHeight="1" x14ac:dyDescent="0.15">
      <c r="A2" s="37"/>
      <c r="B2" s="37"/>
      <c r="C2" s="37"/>
      <c r="D2" s="37"/>
      <c r="E2" s="235"/>
      <c r="F2" s="235"/>
      <c r="G2" s="101"/>
      <c r="H2" s="101"/>
      <c r="I2" s="101"/>
      <c r="J2" s="37"/>
      <c r="K2" s="37"/>
      <c r="L2" s="37"/>
      <c r="N2" s="199"/>
    </row>
    <row r="3" spans="1:17" s="99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8"/>
      <c r="N3" s="58"/>
    </row>
    <row r="4" spans="1:17" s="99" customFormat="1" ht="22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7" s="99" customFormat="1" ht="22.5" customHeight="1" x14ac:dyDescent="0.15">
      <c r="A5" s="100" t="s">
        <v>44</v>
      </c>
      <c r="D5" s="37"/>
      <c r="E5" s="235"/>
      <c r="F5" s="235"/>
      <c r="G5" s="101"/>
      <c r="H5" s="101"/>
      <c r="I5" s="101"/>
      <c r="J5" s="37"/>
      <c r="K5" s="37"/>
      <c r="L5" s="37"/>
      <c r="N5" s="199"/>
    </row>
    <row r="6" spans="1:17" s="99" customFormat="1" ht="22.5" customHeight="1" x14ac:dyDescent="0.15">
      <c r="A6" s="207" t="s">
        <v>128</v>
      </c>
      <c r="B6" s="208"/>
      <c r="C6" s="208"/>
      <c r="D6" s="208"/>
      <c r="E6" s="236"/>
      <c r="F6" s="237"/>
      <c r="G6" s="209"/>
      <c r="H6" s="209"/>
      <c r="I6" s="209"/>
      <c r="J6" s="209"/>
      <c r="K6" s="208"/>
      <c r="L6" s="208"/>
      <c r="N6" s="199"/>
    </row>
    <row r="7" spans="1:17" s="99" customFormat="1" ht="45" customHeight="1" x14ac:dyDescent="0.15">
      <c r="A7" s="211" t="s">
        <v>16</v>
      </c>
      <c r="B7" s="211" t="s">
        <v>17</v>
      </c>
      <c r="C7" s="307" t="s">
        <v>3</v>
      </c>
      <c r="D7" s="308"/>
      <c r="E7" s="238" t="s">
        <v>37</v>
      </c>
      <c r="F7" s="239" t="s">
        <v>36</v>
      </c>
      <c r="G7" s="105" t="s">
        <v>33</v>
      </c>
      <c r="H7" s="105" t="s">
        <v>78</v>
      </c>
      <c r="I7" s="105" t="s">
        <v>34</v>
      </c>
      <c r="J7" s="106" t="s">
        <v>35</v>
      </c>
      <c r="K7" s="106" t="s">
        <v>201</v>
      </c>
      <c r="L7" s="240" t="s">
        <v>84</v>
      </c>
      <c r="N7" s="199"/>
    </row>
    <row r="8" spans="1:17" s="99" customFormat="1" ht="27" customHeight="1" x14ac:dyDescent="0.15">
      <c r="A8" s="108" t="s">
        <v>38</v>
      </c>
      <c r="B8" s="241"/>
      <c r="C8" s="242"/>
      <c r="D8" s="110"/>
      <c r="E8" s="243"/>
      <c r="F8" s="244"/>
      <c r="G8" s="245"/>
      <c r="H8" s="245"/>
      <c r="I8" s="245"/>
      <c r="J8" s="246"/>
      <c r="K8" s="247"/>
      <c r="L8" s="248"/>
      <c r="N8" s="199"/>
    </row>
    <row r="9" spans="1:17" s="99" customFormat="1" ht="28.5" customHeight="1" x14ac:dyDescent="0.15">
      <c r="A9" s="108" t="s">
        <v>105</v>
      </c>
      <c r="B9" s="108"/>
      <c r="C9" s="108">
        <v>1</v>
      </c>
      <c r="D9" s="110" t="s">
        <v>61</v>
      </c>
      <c r="E9" s="243"/>
      <c r="F9" s="111">
        <v>200000</v>
      </c>
      <c r="G9" s="245">
        <v>43617</v>
      </c>
      <c r="H9" s="245">
        <v>43623</v>
      </c>
      <c r="I9" s="245">
        <v>43677</v>
      </c>
      <c r="J9" s="118" t="s">
        <v>103</v>
      </c>
      <c r="K9" s="249"/>
      <c r="L9" s="221"/>
      <c r="N9" s="306"/>
      <c r="O9" s="306"/>
      <c r="P9" s="306"/>
      <c r="Q9" s="306"/>
    </row>
    <row r="10" spans="1:17" s="99" customFormat="1" ht="28.5" customHeight="1" x14ac:dyDescent="0.15">
      <c r="A10" s="108" t="s">
        <v>76</v>
      </c>
      <c r="B10" s="108" t="s">
        <v>77</v>
      </c>
      <c r="C10" s="108">
        <v>1</v>
      </c>
      <c r="D10" s="110" t="s">
        <v>61</v>
      </c>
      <c r="E10" s="243"/>
      <c r="F10" s="111">
        <v>50000</v>
      </c>
      <c r="G10" s="245">
        <v>43641</v>
      </c>
      <c r="H10" s="245">
        <v>43647</v>
      </c>
      <c r="I10" s="245">
        <v>43707</v>
      </c>
      <c r="J10" s="118" t="s">
        <v>202</v>
      </c>
      <c r="K10" s="249">
        <v>50000</v>
      </c>
      <c r="L10" s="221"/>
      <c r="N10" s="306"/>
      <c r="O10" s="306"/>
      <c r="P10" s="306"/>
      <c r="Q10" s="306"/>
    </row>
    <row r="11" spans="1:17" s="99" customFormat="1" ht="28.5" customHeight="1" x14ac:dyDescent="0.15">
      <c r="A11" s="108" t="s">
        <v>76</v>
      </c>
      <c r="B11" s="108" t="s">
        <v>77</v>
      </c>
      <c r="C11" s="108">
        <v>1</v>
      </c>
      <c r="D11" s="110" t="s">
        <v>61</v>
      </c>
      <c r="E11" s="243"/>
      <c r="F11" s="111">
        <v>50000</v>
      </c>
      <c r="G11" s="245">
        <v>43641</v>
      </c>
      <c r="H11" s="245">
        <v>43647</v>
      </c>
      <c r="I11" s="245">
        <v>43707</v>
      </c>
      <c r="J11" s="118" t="s">
        <v>203</v>
      </c>
      <c r="K11" s="249">
        <v>50000</v>
      </c>
      <c r="L11" s="221"/>
      <c r="N11" s="306"/>
      <c r="O11" s="306"/>
      <c r="P11" s="306"/>
      <c r="Q11" s="306"/>
    </row>
    <row r="12" spans="1:17" s="99" customFormat="1" ht="28.5" customHeight="1" x14ac:dyDescent="0.15">
      <c r="A12" s="108" t="s">
        <v>104</v>
      </c>
      <c r="B12" s="108"/>
      <c r="C12" s="108">
        <v>1</v>
      </c>
      <c r="D12" s="110" t="s">
        <v>61</v>
      </c>
      <c r="E12" s="243"/>
      <c r="F12" s="111">
        <v>200000</v>
      </c>
      <c r="G12" s="245">
        <v>43800</v>
      </c>
      <c r="H12" s="245">
        <v>43807</v>
      </c>
      <c r="I12" s="245">
        <v>43861</v>
      </c>
      <c r="J12" s="118" t="s">
        <v>106</v>
      </c>
      <c r="K12" s="249"/>
      <c r="L12" s="221"/>
      <c r="N12" s="306"/>
      <c r="O12" s="306"/>
      <c r="P12" s="306"/>
      <c r="Q12" s="306"/>
    </row>
    <row r="13" spans="1:17" s="99" customFormat="1" ht="28.5" customHeight="1" thickBot="1" x14ac:dyDescent="0.2">
      <c r="A13" s="80" t="s">
        <v>107</v>
      </c>
      <c r="B13" s="80" t="s">
        <v>117</v>
      </c>
      <c r="C13" s="80">
        <v>1</v>
      </c>
      <c r="D13" s="82" t="s">
        <v>61</v>
      </c>
      <c r="E13" s="250"/>
      <c r="F13" s="251">
        <v>175000</v>
      </c>
      <c r="G13" s="252">
        <v>43800</v>
      </c>
      <c r="H13" s="252">
        <v>43809</v>
      </c>
      <c r="I13" s="252">
        <v>43861</v>
      </c>
      <c r="J13" s="126" t="s">
        <v>204</v>
      </c>
      <c r="K13" s="253"/>
      <c r="L13" s="226"/>
      <c r="N13" s="306"/>
      <c r="O13" s="306"/>
      <c r="P13" s="306"/>
      <c r="Q13" s="306"/>
    </row>
    <row r="14" spans="1:17" s="99" customFormat="1" ht="24.75" customHeight="1" thickTop="1" x14ac:dyDescent="0.15">
      <c r="A14" s="129" t="s">
        <v>10</v>
      </c>
      <c r="B14" s="130"/>
      <c r="C14" s="228"/>
      <c r="D14" s="229"/>
      <c r="E14" s="254"/>
      <c r="F14" s="134">
        <f>SUM(F9:F13)</f>
        <v>675000</v>
      </c>
      <c r="G14" s="130"/>
      <c r="H14" s="130"/>
      <c r="I14" s="130"/>
      <c r="J14" s="135"/>
      <c r="K14" s="255">
        <f>SUM(K8:K13)</f>
        <v>100000</v>
      </c>
      <c r="L14" s="231"/>
      <c r="N14" s="199"/>
    </row>
    <row r="15" spans="1:17" s="99" customFormat="1" ht="22.5" customHeight="1" x14ac:dyDescent="0.15">
      <c r="E15" s="256"/>
      <c r="F15" s="256"/>
      <c r="N15" s="199"/>
    </row>
    <row r="16" spans="1:17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</sheetData>
  <mergeCells count="7">
    <mergeCell ref="A1:L1"/>
    <mergeCell ref="N9:Q9"/>
    <mergeCell ref="N13:Q13"/>
    <mergeCell ref="C7:D7"/>
    <mergeCell ref="N11:Q11"/>
    <mergeCell ref="N10:Q10"/>
    <mergeCell ref="N12:Q12"/>
  </mergeCells>
  <phoneticPr fontId="2"/>
  <printOptions horizontalCentered="1"/>
  <pageMargins left="0.39370078740157483" right="0.39370078740157483" top="0.78740157480314965" bottom="0.59055118110236227" header="0.23622047244094491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zoomScaleNormal="100" zoomScaleSheetLayoutView="100" workbookViewId="0">
      <selection activeCell="B9" sqref="B9"/>
    </sheetView>
  </sheetViews>
  <sheetFormatPr defaultColWidth="3.5" defaultRowHeight="15" customHeight="1" x14ac:dyDescent="0.15"/>
  <cols>
    <col min="1" max="1" width="22.625" style="12" customWidth="1"/>
    <col min="2" max="2" width="17.75" style="9" customWidth="1"/>
    <col min="3" max="3" width="20.75" style="12" customWidth="1"/>
    <col min="4" max="4" width="3.5" style="6"/>
    <col min="5" max="16384" width="3.5" style="12"/>
  </cols>
  <sheetData>
    <row r="1" spans="1:10" s="99" customFormat="1" ht="22.5" customHeight="1" x14ac:dyDescent="0.15">
      <c r="A1" s="284" t="s">
        <v>9</v>
      </c>
      <c r="B1" s="284"/>
      <c r="C1" s="284"/>
      <c r="D1" s="40"/>
      <c r="E1" s="40"/>
      <c r="F1" s="40"/>
      <c r="G1" s="40"/>
      <c r="H1" s="40"/>
      <c r="I1" s="40"/>
      <c r="J1" s="40"/>
    </row>
    <row r="2" spans="1:10" s="99" customFormat="1" ht="22.5" customHeight="1" x14ac:dyDescent="0.15">
      <c r="A2" s="37"/>
      <c r="B2" s="235"/>
      <c r="C2" s="37"/>
      <c r="D2" s="199"/>
    </row>
    <row r="3" spans="1:10" s="99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</row>
    <row r="4" spans="1:10" s="99" customFormat="1" ht="22.5" customHeight="1" x14ac:dyDescent="0.15">
      <c r="A4" s="39" t="str">
        <f>集計表!B4</f>
        <v>実施機関：□□</v>
      </c>
      <c r="B4" s="58"/>
      <c r="C4" s="58"/>
      <c r="D4" s="58"/>
    </row>
    <row r="5" spans="1:10" s="99" customFormat="1" ht="22.5" customHeight="1" x14ac:dyDescent="0.15">
      <c r="B5" s="235"/>
      <c r="C5" s="37"/>
      <c r="D5" s="199"/>
    </row>
    <row r="6" spans="1:10" s="99" customFormat="1" ht="22.5" customHeight="1" x14ac:dyDescent="0.15">
      <c r="A6" s="100" t="s">
        <v>44</v>
      </c>
      <c r="B6" s="235"/>
      <c r="C6" s="37"/>
      <c r="D6" s="199"/>
    </row>
    <row r="7" spans="1:10" s="99" customFormat="1" ht="22.5" customHeight="1" thickBot="1" x14ac:dyDescent="0.2">
      <c r="A7" s="207" t="s">
        <v>129</v>
      </c>
      <c r="B7" s="237"/>
      <c r="C7" s="208"/>
      <c r="D7" s="199"/>
    </row>
    <row r="8" spans="1:10" s="99" customFormat="1" ht="36" customHeight="1" thickBot="1" x14ac:dyDescent="0.2">
      <c r="A8" s="257" t="s">
        <v>48</v>
      </c>
      <c r="B8" s="258" t="s">
        <v>217</v>
      </c>
      <c r="C8" s="259" t="s">
        <v>80</v>
      </c>
      <c r="D8" s="199"/>
    </row>
    <row r="9" spans="1:10" s="99" customFormat="1" ht="24" customHeight="1" x14ac:dyDescent="0.15">
      <c r="A9" s="261" t="s">
        <v>81</v>
      </c>
      <c r="B9" s="262">
        <f>設備備品費!K12</f>
        <v>0</v>
      </c>
      <c r="C9" s="263"/>
      <c r="D9" s="199"/>
    </row>
    <row r="10" spans="1:10" s="99" customFormat="1" ht="24" customHeight="1" x14ac:dyDescent="0.15">
      <c r="A10" s="194" t="s">
        <v>50</v>
      </c>
      <c r="B10" s="163">
        <f>消耗品費!K15</f>
        <v>0</v>
      </c>
      <c r="C10" s="260"/>
      <c r="D10" s="199"/>
    </row>
    <row r="11" spans="1:10" s="99" customFormat="1" ht="24" customHeight="1" x14ac:dyDescent="0.15">
      <c r="A11" s="194" t="s">
        <v>52</v>
      </c>
      <c r="B11" s="163">
        <f>'人件費 '!F15</f>
        <v>7850000</v>
      </c>
      <c r="C11" s="260"/>
      <c r="D11" s="199"/>
    </row>
    <row r="12" spans="1:10" s="99" customFormat="1" ht="24" customHeight="1" x14ac:dyDescent="0.15">
      <c r="A12" s="194" t="s">
        <v>53</v>
      </c>
      <c r="B12" s="163">
        <f>'謝金 '!F19</f>
        <v>450000</v>
      </c>
      <c r="C12" s="260"/>
      <c r="D12" s="199"/>
    </row>
    <row r="13" spans="1:10" s="99" customFormat="1" ht="24" customHeight="1" x14ac:dyDescent="0.15">
      <c r="A13" s="194" t="s">
        <v>54</v>
      </c>
      <c r="B13" s="163">
        <f>旅費!H22</f>
        <v>2100000</v>
      </c>
      <c r="C13" s="260"/>
      <c r="D13" s="199"/>
    </row>
    <row r="14" spans="1:10" s="99" customFormat="1" ht="24" customHeight="1" x14ac:dyDescent="0.15">
      <c r="A14" s="194" t="s">
        <v>118</v>
      </c>
      <c r="B14" s="163">
        <f>外注費!K10</f>
        <v>0</v>
      </c>
      <c r="C14" s="260"/>
      <c r="D14" s="199"/>
    </row>
    <row r="15" spans="1:10" s="99" customFormat="1" ht="24" customHeight="1" x14ac:dyDescent="0.15">
      <c r="A15" s="194" t="s">
        <v>82</v>
      </c>
      <c r="B15" s="163">
        <f>' 通信運搬費'!K12</f>
        <v>0</v>
      </c>
      <c r="C15" s="260"/>
      <c r="D15" s="199"/>
    </row>
    <row r="16" spans="1:10" s="99" customFormat="1" ht="24" customHeight="1" x14ac:dyDescent="0.15">
      <c r="A16" s="194" t="s">
        <v>56</v>
      </c>
      <c r="B16" s="163">
        <f>諸経費!K14</f>
        <v>100000</v>
      </c>
      <c r="C16" s="260"/>
      <c r="D16" s="199"/>
    </row>
    <row r="17" spans="1:4" s="99" customFormat="1" ht="24" customHeight="1" thickBot="1" x14ac:dyDescent="0.2">
      <c r="A17" s="264" t="s">
        <v>83</v>
      </c>
      <c r="B17" s="265">
        <f>SUM(B9:B16)</f>
        <v>10500000</v>
      </c>
      <c r="C17" s="266"/>
      <c r="D17" s="199"/>
    </row>
    <row r="18" spans="1:4" s="99" customFormat="1" ht="24" customHeight="1" thickTop="1" thickBot="1" x14ac:dyDescent="0.2">
      <c r="A18" s="277" t="s">
        <v>200</v>
      </c>
      <c r="B18" s="278">
        <f>INT(B17*0.1)</f>
        <v>1050000</v>
      </c>
      <c r="C18" s="267"/>
      <c r="D18" s="199"/>
    </row>
    <row r="19" spans="1:4" ht="22.5" customHeight="1" x14ac:dyDescent="0.15"/>
    <row r="20" spans="1:4" ht="22.5" customHeight="1" x14ac:dyDescent="0.15"/>
    <row r="21" spans="1:4" ht="22.5" customHeight="1" x14ac:dyDescent="0.15"/>
    <row r="22" spans="1:4" ht="22.5" customHeight="1" x14ac:dyDescent="0.15"/>
    <row r="23" spans="1:4" ht="22.5" customHeight="1" x14ac:dyDescent="0.15"/>
    <row r="24" spans="1:4" ht="22.5" customHeight="1" x14ac:dyDescent="0.15"/>
    <row r="25" spans="1:4" ht="22.5" customHeight="1" x14ac:dyDescent="0.15"/>
    <row r="26" spans="1:4" ht="22.5" customHeight="1" x14ac:dyDescent="0.15"/>
    <row r="27" spans="1:4" ht="22.5" customHeight="1" x14ac:dyDescent="0.15"/>
    <row r="28" spans="1:4" ht="22.5" customHeight="1" x14ac:dyDescent="0.15"/>
    <row r="29" spans="1:4" ht="22.5" customHeight="1" x14ac:dyDescent="0.15"/>
    <row r="30" spans="1:4" ht="22.5" customHeight="1" x14ac:dyDescent="0.15"/>
    <row r="31" spans="1:4" ht="22.5" customHeight="1" x14ac:dyDescent="0.15"/>
    <row r="32" spans="1:4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</sheetData>
  <mergeCells count="1">
    <mergeCell ref="A1:C1"/>
  </mergeCells>
  <phoneticPr fontId="2"/>
  <printOptions horizontalCentered="1"/>
  <pageMargins left="0.59055118110236227" right="0.39370078740157483" top="0.78740157480314965" bottom="0.59055118110236227" header="0.23622047244094491" footer="0.19685039370078741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F1" zoomScaleNormal="100" zoomScaleSheetLayoutView="100" workbookViewId="0">
      <selection activeCell="G16" sqref="G16"/>
    </sheetView>
  </sheetViews>
  <sheetFormatPr defaultRowHeight="13.5" x14ac:dyDescent="0.15"/>
  <cols>
    <col min="1" max="1" width="16" customWidth="1"/>
    <col min="2" max="2" width="17.125" customWidth="1"/>
    <col min="3" max="4" width="3.625" customWidth="1"/>
    <col min="5" max="6" width="13.625" customWidth="1"/>
    <col min="7" max="9" width="12.125" customWidth="1"/>
    <col min="10" max="10" width="22" customWidth="1"/>
    <col min="11" max="11" width="11.75" customWidth="1"/>
  </cols>
  <sheetData>
    <row r="1" spans="1:11" s="268" customFormat="1" ht="25.5" customHeight="1" x14ac:dyDescent="0.15">
      <c r="A1" s="284" t="s">
        <v>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s="268" customFormat="1" ht="25.5" customHeight="1" x14ac:dyDescent="0.15">
      <c r="A2" s="37"/>
      <c r="B2" s="37"/>
      <c r="C2" s="37"/>
      <c r="D2" s="37"/>
      <c r="E2" s="235"/>
      <c r="F2" s="235"/>
      <c r="G2" s="101"/>
      <c r="H2" s="101"/>
      <c r="I2" s="101"/>
      <c r="J2" s="37"/>
      <c r="K2" s="37"/>
    </row>
    <row r="3" spans="1:11" s="268" customFormat="1" ht="25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268" customFormat="1" ht="25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68" customFormat="1" ht="27" customHeight="1" x14ac:dyDescent="0.15">
      <c r="A5" s="100" t="s">
        <v>193</v>
      </c>
      <c r="B5" s="99"/>
      <c r="C5" s="99"/>
      <c r="D5" s="37"/>
      <c r="E5" s="235"/>
      <c r="F5" s="235"/>
      <c r="G5" s="101"/>
      <c r="H5" s="101"/>
      <c r="I5" s="101"/>
      <c r="J5" s="37"/>
      <c r="K5" s="37"/>
    </row>
    <row r="6" spans="1:11" s="268" customFormat="1" ht="38.25" customHeight="1" x14ac:dyDescent="0.15">
      <c r="A6" s="210" t="s">
        <v>16</v>
      </c>
      <c r="B6" s="210" t="s">
        <v>17</v>
      </c>
      <c r="C6" s="307" t="s">
        <v>3</v>
      </c>
      <c r="D6" s="308"/>
      <c r="E6" s="238" t="s">
        <v>5</v>
      </c>
      <c r="F6" s="239" t="s">
        <v>194</v>
      </c>
      <c r="G6" s="105" t="s">
        <v>195</v>
      </c>
      <c r="H6" s="105" t="s">
        <v>196</v>
      </c>
      <c r="I6" s="105" t="s">
        <v>8</v>
      </c>
      <c r="J6" s="106" t="s">
        <v>32</v>
      </c>
      <c r="K6" s="240" t="s">
        <v>84</v>
      </c>
    </row>
    <row r="7" spans="1:11" s="268" customFormat="1" ht="30" customHeight="1" x14ac:dyDescent="0.15">
      <c r="A7" s="269" t="s">
        <v>197</v>
      </c>
      <c r="B7" s="108"/>
      <c r="C7" s="108">
        <v>1</v>
      </c>
      <c r="D7" s="110" t="s">
        <v>61</v>
      </c>
      <c r="E7" s="243"/>
      <c r="F7" s="111">
        <v>2000000</v>
      </c>
      <c r="G7" s="270">
        <v>43753</v>
      </c>
      <c r="H7" s="270">
        <v>43921</v>
      </c>
      <c r="I7" s="270">
        <v>43921</v>
      </c>
      <c r="J7" s="271" t="s">
        <v>198</v>
      </c>
      <c r="K7" s="221"/>
    </row>
    <row r="8" spans="1:11" s="268" customFormat="1" ht="30" customHeight="1" thickBot="1" x14ac:dyDescent="0.2">
      <c r="A8" s="272" t="s">
        <v>197</v>
      </c>
      <c r="B8" s="80"/>
      <c r="C8" s="80">
        <v>1</v>
      </c>
      <c r="D8" s="82" t="s">
        <v>61</v>
      </c>
      <c r="E8" s="250"/>
      <c r="F8" s="251">
        <v>1500000</v>
      </c>
      <c r="G8" s="273">
        <v>43753</v>
      </c>
      <c r="H8" s="273">
        <v>43921</v>
      </c>
      <c r="I8" s="273">
        <v>43921</v>
      </c>
      <c r="J8" s="274" t="s">
        <v>199</v>
      </c>
      <c r="K8" s="226"/>
    </row>
    <row r="9" spans="1:11" s="268" customFormat="1" ht="30" customHeight="1" thickTop="1" x14ac:dyDescent="0.15">
      <c r="A9" s="129" t="s">
        <v>10</v>
      </c>
      <c r="B9" s="130"/>
      <c r="C9" s="228"/>
      <c r="D9" s="229"/>
      <c r="E9" s="254"/>
      <c r="F9" s="134">
        <f>SUM(F7:F8)</f>
        <v>3500000</v>
      </c>
      <c r="G9" s="130"/>
      <c r="H9" s="130"/>
      <c r="I9" s="130"/>
      <c r="J9" s="135"/>
      <c r="K9" s="231"/>
    </row>
    <row r="10" spans="1:11" x14ac:dyDescent="0.15">
      <c r="A10" s="12"/>
      <c r="B10" s="12"/>
      <c r="C10" s="12"/>
      <c r="D10" s="12"/>
      <c r="E10" s="9"/>
      <c r="F10" s="9"/>
      <c r="G10" s="12"/>
      <c r="H10" s="12"/>
      <c r="I10" s="12"/>
      <c r="J10" s="12"/>
      <c r="K10" s="12"/>
    </row>
  </sheetData>
  <mergeCells count="2">
    <mergeCell ref="C6:D6"/>
    <mergeCell ref="A1:K1"/>
  </mergeCells>
  <phoneticPr fontId="2"/>
  <pageMargins left="0.59055118110236227" right="0.51181102362204722" top="0.74803149606299213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topLeftCell="E1" zoomScaleNormal="100" zoomScaleSheetLayoutView="100" workbookViewId="0">
      <selection activeCell="E7" sqref="A7:XFD7"/>
    </sheetView>
  </sheetViews>
  <sheetFormatPr defaultColWidth="3.5" defaultRowHeight="15" customHeight="1" x14ac:dyDescent="0.15"/>
  <cols>
    <col min="1" max="1" width="18.375" style="1" customWidth="1"/>
    <col min="2" max="2" width="19.625" style="1" customWidth="1"/>
    <col min="3" max="3" width="3.125" style="1" customWidth="1"/>
    <col min="4" max="4" width="3.125" style="7" customWidth="1"/>
    <col min="5" max="6" width="13.125" style="1" customWidth="1"/>
    <col min="7" max="9" width="10.625" style="1" customWidth="1"/>
    <col min="10" max="10" width="18.375" style="1" customWidth="1"/>
    <col min="11" max="11" width="13.125" style="10" customWidth="1"/>
    <col min="12" max="12" width="13.25" style="16" customWidth="1"/>
    <col min="13" max="13" width="3.5" style="2"/>
    <col min="14" max="16384" width="3.5" style="1"/>
  </cols>
  <sheetData>
    <row r="1" spans="1:13" s="17" customFormat="1" ht="22.5" customHeight="1" x14ac:dyDescent="0.15">
      <c r="A1" s="290" t="s">
        <v>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57"/>
      <c r="M1" s="57"/>
    </row>
    <row r="2" spans="1:13" s="17" customFormat="1" ht="22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s="17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7"/>
    </row>
    <row r="4" spans="1:13" s="17" customFormat="1" ht="22.5" customHeight="1" x14ac:dyDescent="0.15">
      <c r="A4" s="40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7"/>
    </row>
    <row r="5" spans="1:13" s="17" customFormat="1" ht="22.5" customHeight="1" x14ac:dyDescent="0.15">
      <c r="A5" s="59" t="s">
        <v>60</v>
      </c>
      <c r="C5" s="57"/>
      <c r="D5" s="57"/>
      <c r="E5" s="58"/>
      <c r="F5" s="57"/>
      <c r="G5" s="57"/>
      <c r="H5" s="57"/>
      <c r="I5" s="57"/>
      <c r="J5" s="57"/>
      <c r="K5" s="57"/>
      <c r="L5" s="57"/>
      <c r="M5" s="57"/>
    </row>
    <row r="6" spans="1:13" s="57" customFormat="1" ht="22.5" customHeight="1" x14ac:dyDescent="0.15">
      <c r="A6" s="57" t="s">
        <v>122</v>
      </c>
      <c r="F6" s="60"/>
      <c r="G6" s="60"/>
      <c r="H6" s="60"/>
      <c r="I6" s="60"/>
      <c r="J6" s="60"/>
    </row>
    <row r="7" spans="1:13" s="99" customFormat="1" ht="39" customHeight="1" x14ac:dyDescent="0.15">
      <c r="A7" s="104" t="s">
        <v>1</v>
      </c>
      <c r="B7" s="104" t="s">
        <v>2</v>
      </c>
      <c r="C7" s="288" t="s">
        <v>3</v>
      </c>
      <c r="D7" s="289"/>
      <c r="E7" s="105" t="s">
        <v>5</v>
      </c>
      <c r="F7" s="105" t="s">
        <v>4</v>
      </c>
      <c r="G7" s="105" t="s">
        <v>6</v>
      </c>
      <c r="H7" s="105" t="s">
        <v>7</v>
      </c>
      <c r="I7" s="105" t="s">
        <v>8</v>
      </c>
      <c r="J7" s="106" t="s">
        <v>27</v>
      </c>
      <c r="K7" s="106" t="s">
        <v>201</v>
      </c>
      <c r="L7" s="194" t="s">
        <v>84</v>
      </c>
      <c r="M7" s="193"/>
    </row>
    <row r="8" spans="1:13" s="17" customFormat="1" ht="27" customHeight="1" x14ac:dyDescent="0.15">
      <c r="A8" s="63" t="s">
        <v>28</v>
      </c>
      <c r="B8" s="64"/>
      <c r="C8" s="65"/>
      <c r="D8" s="66"/>
      <c r="E8" s="64"/>
      <c r="F8" s="67"/>
      <c r="G8" s="68"/>
      <c r="H8" s="69"/>
      <c r="I8" s="69"/>
      <c r="J8" s="70"/>
      <c r="K8" s="71"/>
      <c r="L8" s="72"/>
      <c r="M8" s="57"/>
    </row>
    <row r="9" spans="1:13" s="17" customFormat="1" ht="37.5" customHeight="1" x14ac:dyDescent="0.15">
      <c r="A9" s="63" t="s">
        <v>63</v>
      </c>
      <c r="B9" s="63" t="s">
        <v>143</v>
      </c>
      <c r="C9" s="65">
        <v>1</v>
      </c>
      <c r="D9" s="73" t="s">
        <v>61</v>
      </c>
      <c r="E9" s="74"/>
      <c r="F9" s="74">
        <v>6000000</v>
      </c>
      <c r="G9" s="75">
        <v>43741</v>
      </c>
      <c r="H9" s="76">
        <v>43769</v>
      </c>
      <c r="I9" s="76">
        <v>43798</v>
      </c>
      <c r="J9" s="77" t="s">
        <v>214</v>
      </c>
      <c r="K9" s="71"/>
      <c r="L9" s="78"/>
      <c r="M9" s="57"/>
    </row>
    <row r="10" spans="1:13" s="17" customFormat="1" ht="37.5" customHeight="1" x14ac:dyDescent="0.15">
      <c r="A10" s="63" t="s">
        <v>64</v>
      </c>
      <c r="B10" s="63" t="s">
        <v>144</v>
      </c>
      <c r="C10" s="65">
        <v>1</v>
      </c>
      <c r="D10" s="73" t="s">
        <v>62</v>
      </c>
      <c r="E10" s="74">
        <v>5000000</v>
      </c>
      <c r="F10" s="74">
        <f>C10*E10</f>
        <v>5000000</v>
      </c>
      <c r="G10" s="75">
        <v>43743</v>
      </c>
      <c r="H10" s="76">
        <v>43801</v>
      </c>
      <c r="I10" s="76">
        <v>43861</v>
      </c>
      <c r="J10" s="77" t="s">
        <v>215</v>
      </c>
      <c r="K10" s="71"/>
      <c r="L10" s="79"/>
      <c r="M10" s="57"/>
    </row>
    <row r="11" spans="1:13" s="17" customFormat="1" ht="37.5" customHeight="1" thickBot="1" x14ac:dyDescent="0.2">
      <c r="A11" s="80" t="s">
        <v>65</v>
      </c>
      <c r="B11" s="80" t="s">
        <v>145</v>
      </c>
      <c r="C11" s="81">
        <v>1</v>
      </c>
      <c r="D11" s="82" t="s">
        <v>62</v>
      </c>
      <c r="E11" s="83">
        <v>5000000</v>
      </c>
      <c r="F11" s="84">
        <f>C11*E11</f>
        <v>5000000</v>
      </c>
      <c r="G11" s="85">
        <v>43743</v>
      </c>
      <c r="H11" s="86">
        <v>43801</v>
      </c>
      <c r="I11" s="86">
        <v>43861</v>
      </c>
      <c r="J11" s="87" t="s">
        <v>216</v>
      </c>
      <c r="K11" s="88"/>
      <c r="L11" s="89"/>
      <c r="M11" s="57"/>
    </row>
    <row r="12" spans="1:13" s="17" customFormat="1" ht="24" customHeight="1" thickTop="1" x14ac:dyDescent="0.15">
      <c r="A12" s="90" t="s">
        <v>10</v>
      </c>
      <c r="B12" s="91"/>
      <c r="C12" s="91"/>
      <c r="D12" s="92"/>
      <c r="E12" s="93"/>
      <c r="F12" s="94">
        <f>SUM(F9:F11)</f>
        <v>16000000</v>
      </c>
      <c r="G12" s="95"/>
      <c r="H12" s="95"/>
      <c r="I12" s="95"/>
      <c r="J12" s="96"/>
      <c r="K12" s="97">
        <f>SUM(K9:K11)</f>
        <v>0</v>
      </c>
      <c r="L12" s="98"/>
      <c r="M12" s="57"/>
    </row>
    <row r="13" spans="1:13" s="17" customFormat="1" ht="22.5" customHeight="1" x14ac:dyDescent="0.15">
      <c r="M13" s="57"/>
    </row>
    <row r="14" spans="1:13" ht="22.5" customHeight="1" x14ac:dyDescent="0.15"/>
    <row r="15" spans="1:13" ht="22.5" customHeight="1" x14ac:dyDescent="0.15"/>
    <row r="16" spans="1:13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</sheetData>
  <mergeCells count="2">
    <mergeCell ref="C7:D7"/>
    <mergeCell ref="A1:K1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topLeftCell="A4" zoomScaleNormal="100" zoomScaleSheetLayoutView="100" workbookViewId="0">
      <selection activeCell="A7" sqref="A7:XFD7"/>
    </sheetView>
  </sheetViews>
  <sheetFormatPr defaultColWidth="3.5" defaultRowHeight="15" customHeight="1" x14ac:dyDescent="0.15"/>
  <cols>
    <col min="1" max="1" width="20.25" style="1" customWidth="1"/>
    <col min="2" max="2" width="16.75" style="1" customWidth="1"/>
    <col min="3" max="3" width="3.125" style="11" customWidth="1"/>
    <col min="4" max="4" width="3.125" style="1" customWidth="1"/>
    <col min="5" max="6" width="13.125" style="1" customWidth="1"/>
    <col min="7" max="9" width="10.625" style="1" customWidth="1"/>
    <col min="10" max="10" width="16.875" style="1" customWidth="1"/>
    <col min="11" max="11" width="13.125" style="13" customWidth="1"/>
    <col min="12" max="12" width="15" style="16" customWidth="1"/>
    <col min="13" max="15" width="3.5" style="1"/>
    <col min="16" max="16" width="4.125" style="1" bestFit="1" customWidth="1"/>
    <col min="17" max="16384" width="3.5" style="1"/>
  </cols>
  <sheetData>
    <row r="1" spans="1:14" s="17" customFormat="1" ht="22.5" customHeight="1" x14ac:dyDescent="0.15">
      <c r="A1" s="290" t="s">
        <v>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57"/>
    </row>
    <row r="2" spans="1:14" s="17" customFormat="1" ht="22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s="17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8"/>
    </row>
    <row r="4" spans="1:14" s="17" customFormat="1" ht="22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s="17" customFormat="1" ht="22.5" customHeight="1" x14ac:dyDescent="0.15">
      <c r="A5" s="99" t="s">
        <v>29</v>
      </c>
      <c r="B5" s="99"/>
      <c r="C5" s="99"/>
      <c r="D5" s="99"/>
      <c r="E5" s="99"/>
      <c r="F5" s="99"/>
      <c r="G5" s="99"/>
      <c r="H5" s="99"/>
      <c r="I5" s="99"/>
      <c r="J5" s="99"/>
      <c r="K5" s="57"/>
      <c r="L5" s="57"/>
    </row>
    <row r="6" spans="1:14" s="17" customFormat="1" ht="22.5" customHeight="1" x14ac:dyDescent="0.15">
      <c r="A6" s="100" t="s">
        <v>123</v>
      </c>
      <c r="B6" s="101"/>
      <c r="C6" s="101"/>
      <c r="D6" s="101"/>
      <c r="E6" s="101"/>
      <c r="F6" s="102"/>
      <c r="G6" s="102"/>
      <c r="H6" s="102"/>
      <c r="I6" s="102"/>
      <c r="J6" s="102"/>
      <c r="K6" s="57"/>
      <c r="L6" s="57"/>
    </row>
    <row r="7" spans="1:14" s="99" customFormat="1" ht="38.25" customHeight="1" x14ac:dyDescent="0.15">
      <c r="A7" s="104" t="s">
        <v>41</v>
      </c>
      <c r="B7" s="104" t="s">
        <v>42</v>
      </c>
      <c r="C7" s="288" t="s">
        <v>3</v>
      </c>
      <c r="D7" s="289"/>
      <c r="E7" s="105" t="s">
        <v>5</v>
      </c>
      <c r="F7" s="105" t="s">
        <v>4</v>
      </c>
      <c r="G7" s="105" t="s">
        <v>6</v>
      </c>
      <c r="H7" s="105" t="s">
        <v>7</v>
      </c>
      <c r="I7" s="105" t="s">
        <v>8</v>
      </c>
      <c r="J7" s="106" t="s">
        <v>32</v>
      </c>
      <c r="K7" s="106" t="s">
        <v>201</v>
      </c>
      <c r="L7" s="194" t="s">
        <v>84</v>
      </c>
      <c r="N7" s="199"/>
    </row>
    <row r="8" spans="1:14" s="116" customFormat="1" ht="37.5" customHeight="1" x14ac:dyDescent="0.15">
      <c r="A8" s="108" t="s">
        <v>108</v>
      </c>
      <c r="B8" s="108" t="s">
        <v>113</v>
      </c>
      <c r="C8" s="109">
        <v>1</v>
      </c>
      <c r="D8" s="110" t="s">
        <v>66</v>
      </c>
      <c r="E8" s="111"/>
      <c r="F8" s="111">
        <v>1000000</v>
      </c>
      <c r="G8" s="112">
        <v>43557</v>
      </c>
      <c r="H8" s="113">
        <v>43570</v>
      </c>
      <c r="I8" s="113">
        <v>43616</v>
      </c>
      <c r="J8" s="114" t="s">
        <v>210</v>
      </c>
      <c r="K8" s="115"/>
      <c r="L8" s="78"/>
      <c r="N8" s="107"/>
    </row>
    <row r="9" spans="1:14" s="116" customFormat="1" ht="37.5" customHeight="1" x14ac:dyDescent="0.15">
      <c r="A9" s="108" t="s">
        <v>114</v>
      </c>
      <c r="B9" s="108" t="s">
        <v>115</v>
      </c>
      <c r="C9" s="109">
        <v>1</v>
      </c>
      <c r="D9" s="110" t="s">
        <v>61</v>
      </c>
      <c r="E9" s="111"/>
      <c r="F9" s="111">
        <v>700000</v>
      </c>
      <c r="G9" s="112">
        <v>43586</v>
      </c>
      <c r="H9" s="113">
        <v>43600</v>
      </c>
      <c r="I9" s="113">
        <v>43646</v>
      </c>
      <c r="J9" s="114" t="s">
        <v>210</v>
      </c>
      <c r="K9" s="115"/>
      <c r="L9" s="78"/>
      <c r="N9" s="107"/>
    </row>
    <row r="10" spans="1:14" s="17" customFormat="1" ht="37.5" customHeight="1" x14ac:dyDescent="0.15">
      <c r="A10" s="108" t="s">
        <v>111</v>
      </c>
      <c r="B10" s="108"/>
      <c r="C10" s="109">
        <v>1</v>
      </c>
      <c r="D10" s="110" t="s">
        <v>66</v>
      </c>
      <c r="E10" s="117"/>
      <c r="F10" s="117">
        <v>300000</v>
      </c>
      <c r="G10" s="112">
        <v>43618</v>
      </c>
      <c r="H10" s="113">
        <v>43620</v>
      </c>
      <c r="I10" s="113">
        <v>43677</v>
      </c>
      <c r="J10" s="118" t="s">
        <v>211</v>
      </c>
      <c r="K10" s="115"/>
      <c r="L10" s="119"/>
      <c r="N10" s="107"/>
    </row>
    <row r="11" spans="1:14" s="17" customFormat="1" ht="37.5" customHeight="1" x14ac:dyDescent="0.15">
      <c r="A11" s="108" t="s">
        <v>67</v>
      </c>
      <c r="B11" s="108"/>
      <c r="C11" s="109">
        <v>2</v>
      </c>
      <c r="D11" s="110" t="s">
        <v>109</v>
      </c>
      <c r="E11" s="117">
        <v>200000</v>
      </c>
      <c r="F11" s="117">
        <f>C11*E11</f>
        <v>400000</v>
      </c>
      <c r="G11" s="112">
        <v>43739</v>
      </c>
      <c r="H11" s="113">
        <v>43741</v>
      </c>
      <c r="I11" s="113">
        <v>43799</v>
      </c>
      <c r="J11" s="118" t="s">
        <v>212</v>
      </c>
      <c r="K11" s="120"/>
      <c r="L11" s="121" t="s">
        <v>85</v>
      </c>
      <c r="N11" s="107"/>
    </row>
    <row r="12" spans="1:14" s="116" customFormat="1" ht="37.5" customHeight="1" x14ac:dyDescent="0.15">
      <c r="A12" s="108" t="s">
        <v>112</v>
      </c>
      <c r="B12" s="108" t="s">
        <v>116</v>
      </c>
      <c r="C12" s="109">
        <v>1</v>
      </c>
      <c r="D12" s="110" t="s">
        <v>61</v>
      </c>
      <c r="E12" s="111"/>
      <c r="F12" s="111">
        <v>500000</v>
      </c>
      <c r="G12" s="112">
        <v>43739</v>
      </c>
      <c r="H12" s="113">
        <v>43753</v>
      </c>
      <c r="I12" s="113">
        <v>43799</v>
      </c>
      <c r="J12" s="114" t="s">
        <v>213</v>
      </c>
      <c r="K12" s="115"/>
      <c r="L12" s="78"/>
      <c r="N12" s="107"/>
    </row>
    <row r="13" spans="1:14" s="116" customFormat="1" ht="37.5" customHeight="1" x14ac:dyDescent="0.15">
      <c r="A13" s="108" t="s">
        <v>110</v>
      </c>
      <c r="B13" s="108"/>
      <c r="C13" s="109">
        <v>1</v>
      </c>
      <c r="D13" s="110" t="s">
        <v>61</v>
      </c>
      <c r="E13" s="111"/>
      <c r="F13" s="111">
        <v>900000</v>
      </c>
      <c r="G13" s="112">
        <v>43770</v>
      </c>
      <c r="H13" s="113">
        <v>43784</v>
      </c>
      <c r="I13" s="113">
        <v>43826</v>
      </c>
      <c r="J13" s="114" t="s">
        <v>210</v>
      </c>
      <c r="K13" s="115"/>
      <c r="L13" s="78"/>
      <c r="N13" s="107"/>
    </row>
    <row r="14" spans="1:14" s="17" customFormat="1" ht="37.5" customHeight="1" thickBot="1" x14ac:dyDescent="0.2">
      <c r="A14" s="80" t="s">
        <v>111</v>
      </c>
      <c r="B14" s="80"/>
      <c r="C14" s="122">
        <v>1</v>
      </c>
      <c r="D14" s="82" t="s">
        <v>61</v>
      </c>
      <c r="E14" s="123"/>
      <c r="F14" s="123">
        <v>200000</v>
      </c>
      <c r="G14" s="124">
        <v>43771</v>
      </c>
      <c r="H14" s="125">
        <v>43773</v>
      </c>
      <c r="I14" s="125">
        <v>43826</v>
      </c>
      <c r="J14" s="126" t="s">
        <v>211</v>
      </c>
      <c r="K14" s="127"/>
      <c r="L14" s="128"/>
      <c r="N14" s="107"/>
    </row>
    <row r="15" spans="1:14" s="17" customFormat="1" ht="24" customHeight="1" thickTop="1" x14ac:dyDescent="0.15">
      <c r="A15" s="129" t="s">
        <v>10</v>
      </c>
      <c r="B15" s="130"/>
      <c r="C15" s="131"/>
      <c r="D15" s="132"/>
      <c r="E15" s="133"/>
      <c r="F15" s="134">
        <f>SUM(F8:F14)</f>
        <v>4000000</v>
      </c>
      <c r="G15" s="130"/>
      <c r="H15" s="130"/>
      <c r="I15" s="130"/>
      <c r="J15" s="135"/>
      <c r="K15" s="97">
        <f>SUM(K8:K14)</f>
        <v>0</v>
      </c>
      <c r="L15" s="98"/>
    </row>
    <row r="16" spans="1:14" s="17" customFormat="1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</sheetData>
  <mergeCells count="2">
    <mergeCell ref="A1:K1"/>
    <mergeCell ref="C7:D7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>
      <selection activeCell="A8" sqref="A8:XFD8"/>
    </sheetView>
  </sheetViews>
  <sheetFormatPr defaultColWidth="3.5" defaultRowHeight="15" customHeight="1" x14ac:dyDescent="0.15"/>
  <cols>
    <col min="1" max="1" width="15.625" style="1" customWidth="1"/>
    <col min="2" max="2" width="14.75" style="1" customWidth="1"/>
    <col min="3" max="3" width="13.125" style="3" customWidth="1"/>
    <col min="4" max="5" width="20.625" style="1" customWidth="1"/>
    <col min="6" max="6" width="13.125" style="1" customWidth="1"/>
    <col min="7" max="7" width="12" style="16" customWidth="1"/>
    <col min="8" max="8" width="3.5" style="1" customWidth="1"/>
    <col min="9" max="9" width="7.125" style="1" bestFit="1" customWidth="1"/>
    <col min="10" max="16384" width="3.5" style="1"/>
  </cols>
  <sheetData>
    <row r="1" spans="1:9" s="17" customFormat="1" ht="22.5" customHeight="1" x14ac:dyDescent="0.15">
      <c r="A1" s="291" t="s">
        <v>9</v>
      </c>
      <c r="B1" s="291"/>
      <c r="C1" s="291"/>
      <c r="D1" s="291"/>
      <c r="E1" s="291"/>
      <c r="F1" s="291"/>
      <c r="G1" s="136"/>
    </row>
    <row r="2" spans="1:9" s="17" customFormat="1" ht="22.5" customHeight="1" x14ac:dyDescent="0.15">
      <c r="A2" s="136"/>
      <c r="B2" s="136"/>
      <c r="C2" s="137"/>
      <c r="D2" s="136"/>
      <c r="E2" s="136"/>
      <c r="F2" s="136"/>
      <c r="G2" s="136"/>
    </row>
    <row r="3" spans="1:9" s="17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58"/>
    </row>
    <row r="4" spans="1:9" s="17" customFormat="1" ht="22.5" customHeight="1" x14ac:dyDescent="0.15">
      <c r="A4" s="40" t="str">
        <f>集計表!B4</f>
        <v>実施機関：□□</v>
      </c>
      <c r="B4" s="58"/>
      <c r="C4" s="58"/>
      <c r="D4" s="58"/>
      <c r="E4" s="58"/>
      <c r="F4" s="58"/>
      <c r="G4" s="58"/>
      <c r="H4" s="58"/>
    </row>
    <row r="5" spans="1:9" s="17" customFormat="1" ht="22.5" customHeight="1" x14ac:dyDescent="0.15">
      <c r="A5" s="136"/>
      <c r="C5" s="137"/>
      <c r="D5" s="136"/>
      <c r="E5" s="136"/>
      <c r="F5" s="136"/>
      <c r="G5" s="136"/>
    </row>
    <row r="6" spans="1:9" s="17" customFormat="1" ht="22.5" customHeight="1" x14ac:dyDescent="0.15">
      <c r="A6" s="58" t="s">
        <v>30</v>
      </c>
      <c r="B6" s="58"/>
      <c r="C6" s="137"/>
      <c r="D6" s="136"/>
      <c r="E6" s="136"/>
      <c r="F6" s="136"/>
      <c r="G6" s="136"/>
    </row>
    <row r="7" spans="1:9" s="17" customFormat="1" ht="22.5" customHeight="1" x14ac:dyDescent="0.15">
      <c r="A7" s="138" t="s">
        <v>124</v>
      </c>
      <c r="B7" s="139"/>
      <c r="C7" s="140"/>
    </row>
    <row r="8" spans="1:9" s="99" customFormat="1" ht="39" customHeight="1" x14ac:dyDescent="0.15">
      <c r="A8" s="280" t="s">
        <v>12</v>
      </c>
      <c r="B8" s="280" t="s">
        <v>26</v>
      </c>
      <c r="C8" s="281" t="s">
        <v>13</v>
      </c>
      <c r="D8" s="280" t="s">
        <v>14</v>
      </c>
      <c r="E8" s="280" t="s">
        <v>15</v>
      </c>
      <c r="F8" s="106" t="s">
        <v>201</v>
      </c>
      <c r="G8" s="214" t="s">
        <v>84</v>
      </c>
    </row>
    <row r="9" spans="1:9" s="17" customFormat="1" ht="24" customHeight="1" x14ac:dyDescent="0.15">
      <c r="A9" s="70" t="s">
        <v>0</v>
      </c>
      <c r="B9" s="62"/>
      <c r="C9" s="26"/>
      <c r="D9" s="141"/>
      <c r="E9" s="142"/>
      <c r="F9" s="144"/>
      <c r="G9" s="145"/>
    </row>
    <row r="10" spans="1:9" s="17" customFormat="1" ht="24" customHeight="1" x14ac:dyDescent="0.15">
      <c r="A10" s="70"/>
      <c r="B10" s="62" t="s">
        <v>68</v>
      </c>
      <c r="C10" s="146">
        <v>7000000</v>
      </c>
      <c r="D10" s="62" t="s">
        <v>86</v>
      </c>
      <c r="E10" s="147" t="s">
        <v>87</v>
      </c>
      <c r="F10" s="148">
        <v>7000000</v>
      </c>
      <c r="G10" s="149"/>
    </row>
    <row r="11" spans="1:9" s="17" customFormat="1" ht="24" customHeight="1" x14ac:dyDescent="0.15">
      <c r="A11" s="70" t="s">
        <v>69</v>
      </c>
      <c r="B11" s="62"/>
      <c r="C11" s="146"/>
      <c r="D11" s="62"/>
      <c r="E11" s="147"/>
      <c r="F11" s="144"/>
      <c r="G11" s="145"/>
    </row>
    <row r="12" spans="1:9" s="17" customFormat="1" ht="24" customHeight="1" x14ac:dyDescent="0.15">
      <c r="A12" s="150" t="s">
        <v>71</v>
      </c>
      <c r="B12" s="62" t="s">
        <v>70</v>
      </c>
      <c r="C12" s="146">
        <v>550000</v>
      </c>
      <c r="D12" s="62" t="s">
        <v>149</v>
      </c>
      <c r="E12" s="147" t="s">
        <v>148</v>
      </c>
      <c r="F12" s="144">
        <v>0</v>
      </c>
      <c r="G12" s="149"/>
    </row>
    <row r="13" spans="1:9" s="17" customFormat="1" ht="24" customHeight="1" x14ac:dyDescent="0.15">
      <c r="A13" s="77" t="s">
        <v>11</v>
      </c>
      <c r="B13" s="62"/>
      <c r="C13" s="146"/>
      <c r="D13" s="62"/>
      <c r="E13" s="147"/>
      <c r="F13" s="143"/>
      <c r="G13" s="145"/>
    </row>
    <row r="14" spans="1:9" s="17" customFormat="1" ht="24" customHeight="1" thickBot="1" x14ac:dyDescent="0.2">
      <c r="A14" s="151"/>
      <c r="B14" s="152" t="s">
        <v>68</v>
      </c>
      <c r="C14" s="153">
        <v>850000</v>
      </c>
      <c r="D14" s="152" t="s">
        <v>86</v>
      </c>
      <c r="E14" s="154" t="s">
        <v>87</v>
      </c>
      <c r="F14" s="155">
        <v>850000</v>
      </c>
      <c r="G14" s="156"/>
    </row>
    <row r="15" spans="1:9" s="17" customFormat="1" ht="24" customHeight="1" thickTop="1" x14ac:dyDescent="0.15">
      <c r="A15" s="157" t="s">
        <v>79</v>
      </c>
      <c r="B15" s="158"/>
      <c r="C15" s="159">
        <f>SUM(C9:C14)</f>
        <v>8400000</v>
      </c>
      <c r="D15" s="158"/>
      <c r="E15" s="158"/>
      <c r="F15" s="160">
        <f>SUM(F9:F14)</f>
        <v>7850000</v>
      </c>
      <c r="G15" s="161"/>
      <c r="I15" s="140"/>
    </row>
    <row r="16" spans="1:9" s="17" customFormat="1" ht="22.5" customHeight="1" x14ac:dyDescent="0.15">
      <c r="C16" s="140"/>
    </row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</sheetData>
  <mergeCells count="1">
    <mergeCell ref="A1:F1"/>
  </mergeCells>
  <phoneticPr fontId="2"/>
  <printOptions horizontalCentered="1"/>
  <pageMargins left="0.59055118110236227" right="0.39370078740157483" top="0.74803149606299213" bottom="0.55118110236220474" header="0.31496062992125984" footer="0.31496062992125984"/>
  <pageSetup paperSize="9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2"/>
  <sheetViews>
    <sheetView view="pageBreakPreview" zoomScaleNormal="100" zoomScaleSheetLayoutView="100" workbookViewId="0">
      <selection activeCell="E16" sqref="E16"/>
    </sheetView>
  </sheetViews>
  <sheetFormatPr defaultRowHeight="13.5" x14ac:dyDescent="0.15"/>
  <cols>
    <col min="2" max="2" width="10.125" customWidth="1"/>
    <col min="5" max="6" width="12.125" customWidth="1"/>
    <col min="19" max="19" width="12.25" customWidth="1"/>
  </cols>
  <sheetData>
    <row r="1" spans="1:217" ht="18" customHeight="1" x14ac:dyDescent="0.15">
      <c r="A1" t="str">
        <f>集計表!B3</f>
        <v>契約番号：〇〇Ｉ×××　　　　　　　　　　　　　　　　　　　　　　　　　　　　</v>
      </c>
    </row>
    <row r="2" spans="1:217" ht="18" customHeight="1" x14ac:dyDescent="0.15">
      <c r="A2" t="str">
        <f>集計表!B4</f>
        <v>実施機関：□□</v>
      </c>
    </row>
    <row r="3" spans="1:217" s="18" customFormat="1" ht="18" customHeight="1" x14ac:dyDescent="0.15">
      <c r="A3" s="292" t="s">
        <v>150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</row>
    <row r="4" spans="1:217" s="18" customFormat="1" ht="18" customHeight="1" x14ac:dyDescent="0.15">
      <c r="A4" t="s">
        <v>151</v>
      </c>
      <c r="B4"/>
      <c r="C4"/>
      <c r="D4"/>
      <c r="E4"/>
      <c r="F4"/>
      <c r="G4"/>
      <c r="H4"/>
      <c r="I4" s="19"/>
      <c r="J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</row>
    <row r="5" spans="1:217" s="18" customFormat="1" ht="18" customHeight="1" x14ac:dyDescent="0.15">
      <c r="A5" t="s">
        <v>152</v>
      </c>
      <c r="B5" s="19"/>
      <c r="C5" s="19"/>
      <c r="D5" s="19"/>
      <c r="E5" s="20"/>
      <c r="F5"/>
      <c r="G5"/>
      <c r="H5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</row>
    <row r="6" spans="1:217" s="18" customFormat="1" ht="15" customHeight="1" x14ac:dyDescent="0.15">
      <c r="A6" s="293" t="s">
        <v>153</v>
      </c>
      <c r="B6" s="294" t="s">
        <v>154</v>
      </c>
      <c r="C6" s="294" t="s">
        <v>155</v>
      </c>
      <c r="D6" s="294" t="s">
        <v>209</v>
      </c>
      <c r="E6" s="293" t="s">
        <v>156</v>
      </c>
      <c r="F6" s="293"/>
      <c r="G6" s="293"/>
      <c r="H6" s="293"/>
      <c r="I6" s="293"/>
      <c r="J6" s="293" t="s">
        <v>157</v>
      </c>
      <c r="K6" s="293"/>
      <c r="L6" s="293"/>
      <c r="M6" s="293"/>
      <c r="N6" s="293"/>
      <c r="O6" s="293"/>
      <c r="P6" s="293"/>
      <c r="Q6" s="293"/>
      <c r="R6" s="293"/>
      <c r="S6" s="296" t="s">
        <v>201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</row>
    <row r="7" spans="1:217" s="18" customFormat="1" ht="15" customHeight="1" x14ac:dyDescent="0.15">
      <c r="A7" s="293"/>
      <c r="B7" s="295"/>
      <c r="C7" s="295"/>
      <c r="D7" s="295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7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</row>
    <row r="8" spans="1:217" s="18" customFormat="1" ht="24" customHeight="1" x14ac:dyDescent="0.15">
      <c r="A8" s="293"/>
      <c r="B8" s="295"/>
      <c r="C8" s="295"/>
      <c r="D8" s="295"/>
      <c r="E8" s="293" t="s">
        <v>158</v>
      </c>
      <c r="F8" s="293" t="s">
        <v>159</v>
      </c>
      <c r="G8" s="293"/>
      <c r="H8" s="293"/>
      <c r="I8" s="293"/>
      <c r="J8" s="294" t="s">
        <v>160</v>
      </c>
      <c r="K8" s="293" t="s">
        <v>208</v>
      </c>
      <c r="L8" s="293" t="s">
        <v>159</v>
      </c>
      <c r="M8" s="293"/>
      <c r="N8" s="293"/>
      <c r="O8" s="293"/>
      <c r="P8" s="293" t="s">
        <v>207</v>
      </c>
      <c r="Q8" s="293" t="s">
        <v>159</v>
      </c>
      <c r="R8" s="293"/>
      <c r="S8" s="297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</row>
    <row r="9" spans="1:217" s="18" customFormat="1" ht="28.5" customHeight="1" x14ac:dyDescent="0.15">
      <c r="A9" s="293"/>
      <c r="B9" s="295"/>
      <c r="C9" s="22" t="s">
        <v>161</v>
      </c>
      <c r="D9" s="22" t="s">
        <v>161</v>
      </c>
      <c r="E9" s="293"/>
      <c r="F9" s="23" t="s">
        <v>162</v>
      </c>
      <c r="G9" s="24" t="s">
        <v>163</v>
      </c>
      <c r="H9" s="23" t="s">
        <v>164</v>
      </c>
      <c r="I9" s="23" t="s">
        <v>165</v>
      </c>
      <c r="J9" s="295"/>
      <c r="K9" s="293"/>
      <c r="L9" s="24" t="s">
        <v>166</v>
      </c>
      <c r="M9" s="24" t="s">
        <v>167</v>
      </c>
      <c r="N9" s="23" t="s">
        <v>168</v>
      </c>
      <c r="O9" s="23" t="s">
        <v>169</v>
      </c>
      <c r="P9" s="293"/>
      <c r="Q9" s="23" t="s">
        <v>170</v>
      </c>
      <c r="R9" s="23" t="s">
        <v>171</v>
      </c>
      <c r="S9" s="297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</row>
    <row r="10" spans="1:217" s="18" customFormat="1" ht="18" customHeight="1" x14ac:dyDescent="0.15">
      <c r="A10" s="25" t="s">
        <v>172</v>
      </c>
      <c r="B10" s="25" t="s">
        <v>173</v>
      </c>
      <c r="C10" s="25"/>
      <c r="D10" s="25"/>
      <c r="E10" s="26">
        <f>SUM(F10:I10)</f>
        <v>310000</v>
      </c>
      <c r="F10" s="26">
        <v>300000</v>
      </c>
      <c r="G10" s="26">
        <v>10000</v>
      </c>
      <c r="H10" s="26">
        <v>0</v>
      </c>
      <c r="I10" s="26">
        <v>0</v>
      </c>
      <c r="J10" s="26">
        <f>K10+P10</f>
        <v>0</v>
      </c>
      <c r="K10" s="26">
        <f>SUM(L10:O10)</f>
        <v>0</v>
      </c>
      <c r="L10" s="26"/>
      <c r="M10" s="26"/>
      <c r="N10" s="26"/>
      <c r="O10" s="26"/>
      <c r="P10" s="26">
        <f>SUM(Q10:R10)</f>
        <v>0</v>
      </c>
      <c r="Q10" s="26"/>
      <c r="R10" s="26"/>
      <c r="S10" s="298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</row>
    <row r="11" spans="1:217" s="18" customFormat="1" ht="18" customHeight="1" x14ac:dyDescent="0.15">
      <c r="A11" s="25" t="s">
        <v>174</v>
      </c>
      <c r="B11" s="25" t="s">
        <v>175</v>
      </c>
      <c r="C11" s="25"/>
      <c r="D11" s="25"/>
      <c r="E11" s="26">
        <f t="shared" ref="E11:E25" si="0">SUM(F11:I11)</f>
        <v>0</v>
      </c>
      <c r="F11" s="26"/>
      <c r="G11" s="26"/>
      <c r="H11" s="26"/>
      <c r="I11" s="26"/>
      <c r="J11" s="26">
        <f t="shared" ref="J11:J24" si="1">K11+P11</f>
        <v>0</v>
      </c>
      <c r="K11" s="26">
        <f t="shared" ref="K11:K25" si="2">SUM(L11:O11)</f>
        <v>0</v>
      </c>
      <c r="L11" s="26"/>
      <c r="M11" s="26"/>
      <c r="N11" s="26"/>
      <c r="O11" s="26"/>
      <c r="P11" s="26">
        <f t="shared" ref="P11:P25" si="3">SUM(Q11:R11)</f>
        <v>0</v>
      </c>
      <c r="Q11" s="26"/>
      <c r="R11" s="26"/>
      <c r="S11" s="2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</row>
    <row r="12" spans="1:217" s="18" customFormat="1" ht="18" customHeight="1" x14ac:dyDescent="0.15">
      <c r="A12" s="25" t="s">
        <v>174</v>
      </c>
      <c r="B12" s="25" t="s">
        <v>176</v>
      </c>
      <c r="C12" s="25"/>
      <c r="D12" s="25"/>
      <c r="E12" s="26">
        <f t="shared" si="0"/>
        <v>0</v>
      </c>
      <c r="F12" s="26"/>
      <c r="G12" s="26"/>
      <c r="H12" s="26"/>
      <c r="I12" s="26"/>
      <c r="J12" s="26">
        <f t="shared" si="1"/>
        <v>0</v>
      </c>
      <c r="K12" s="26">
        <f t="shared" si="2"/>
        <v>0</v>
      </c>
      <c r="L12" s="26"/>
      <c r="M12" s="26"/>
      <c r="N12" s="26"/>
      <c r="O12" s="26"/>
      <c r="P12" s="26">
        <f t="shared" si="3"/>
        <v>0</v>
      </c>
      <c r="Q12" s="26"/>
      <c r="R12" s="26"/>
      <c r="S12" s="2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</row>
    <row r="13" spans="1:217" s="18" customFormat="1" ht="18" customHeight="1" x14ac:dyDescent="0.15">
      <c r="A13" s="25" t="s">
        <v>177</v>
      </c>
      <c r="B13" s="25" t="s">
        <v>178</v>
      </c>
      <c r="C13" s="25"/>
      <c r="D13" s="25"/>
      <c r="E13" s="26">
        <f t="shared" si="0"/>
        <v>0</v>
      </c>
      <c r="F13" s="26"/>
      <c r="G13" s="26"/>
      <c r="H13" s="26"/>
      <c r="I13" s="26"/>
      <c r="J13" s="26">
        <f t="shared" si="1"/>
        <v>0</v>
      </c>
      <c r="K13" s="26">
        <f t="shared" si="2"/>
        <v>0</v>
      </c>
      <c r="L13" s="26"/>
      <c r="M13" s="26"/>
      <c r="N13" s="26"/>
      <c r="O13" s="26"/>
      <c r="P13" s="26">
        <f t="shared" si="3"/>
        <v>0</v>
      </c>
      <c r="Q13" s="26"/>
      <c r="R13" s="26"/>
      <c r="S13" s="2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</row>
    <row r="14" spans="1:217" s="18" customFormat="1" ht="18" customHeight="1" x14ac:dyDescent="0.15">
      <c r="A14" s="25" t="s">
        <v>172</v>
      </c>
      <c r="B14" s="25" t="s">
        <v>179</v>
      </c>
      <c r="C14" s="25"/>
      <c r="D14" s="25"/>
      <c r="E14" s="26">
        <f t="shared" si="0"/>
        <v>0</v>
      </c>
      <c r="F14" s="26"/>
      <c r="G14" s="26"/>
      <c r="H14" s="26"/>
      <c r="I14" s="26"/>
      <c r="J14" s="26">
        <f t="shared" si="1"/>
        <v>0</v>
      </c>
      <c r="K14" s="26">
        <f t="shared" si="2"/>
        <v>0</v>
      </c>
      <c r="L14" s="26"/>
      <c r="M14" s="26"/>
      <c r="N14" s="26"/>
      <c r="O14" s="26"/>
      <c r="P14" s="26">
        <f t="shared" si="3"/>
        <v>0</v>
      </c>
      <c r="Q14" s="26"/>
      <c r="R14" s="26"/>
      <c r="S14" s="2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</row>
    <row r="15" spans="1:217" s="18" customFormat="1" ht="18" customHeight="1" x14ac:dyDescent="0.15">
      <c r="A15" s="25" t="s">
        <v>172</v>
      </c>
      <c r="B15" s="25" t="s">
        <v>180</v>
      </c>
      <c r="C15" s="25"/>
      <c r="D15" s="25"/>
      <c r="E15" s="26">
        <f t="shared" si="0"/>
        <v>0</v>
      </c>
      <c r="F15" s="26"/>
      <c r="G15" s="26"/>
      <c r="H15" s="26"/>
      <c r="I15" s="26"/>
      <c r="J15" s="26">
        <f t="shared" si="1"/>
        <v>0</v>
      </c>
      <c r="K15" s="26">
        <f t="shared" si="2"/>
        <v>0</v>
      </c>
      <c r="L15" s="26"/>
      <c r="M15" s="26"/>
      <c r="N15" s="26"/>
      <c r="O15" s="26"/>
      <c r="P15" s="26">
        <f t="shared" si="3"/>
        <v>0</v>
      </c>
      <c r="Q15" s="26"/>
      <c r="R15" s="26"/>
      <c r="S15" s="2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</row>
    <row r="16" spans="1:217" s="18" customFormat="1" ht="18" customHeight="1" x14ac:dyDescent="0.15">
      <c r="A16" s="25" t="s">
        <v>174</v>
      </c>
      <c r="B16" s="25" t="s">
        <v>181</v>
      </c>
      <c r="C16" s="25"/>
      <c r="D16" s="25"/>
      <c r="E16" s="26">
        <f t="shared" si="0"/>
        <v>0</v>
      </c>
      <c r="F16" s="26"/>
      <c r="G16" s="26"/>
      <c r="H16" s="26"/>
      <c r="I16" s="26"/>
      <c r="J16" s="26">
        <f t="shared" si="1"/>
        <v>0</v>
      </c>
      <c r="K16" s="26">
        <f t="shared" si="2"/>
        <v>0</v>
      </c>
      <c r="L16" s="26"/>
      <c r="M16" s="26"/>
      <c r="N16" s="26"/>
      <c r="O16" s="26"/>
      <c r="P16" s="26">
        <f t="shared" si="3"/>
        <v>0</v>
      </c>
      <c r="Q16" s="26"/>
      <c r="R16" s="26"/>
      <c r="S16" s="2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</row>
    <row r="17" spans="1:214" s="18" customFormat="1" ht="18" customHeight="1" x14ac:dyDescent="0.15">
      <c r="A17" s="25" t="s">
        <v>177</v>
      </c>
      <c r="B17" s="25" t="s">
        <v>182</v>
      </c>
      <c r="C17" s="25"/>
      <c r="D17" s="25"/>
      <c r="E17" s="26">
        <f t="shared" si="0"/>
        <v>0</v>
      </c>
      <c r="F17" s="26"/>
      <c r="G17" s="26"/>
      <c r="H17" s="26"/>
      <c r="I17" s="26"/>
      <c r="J17" s="26">
        <f t="shared" si="1"/>
        <v>0</v>
      </c>
      <c r="K17" s="26">
        <f t="shared" si="2"/>
        <v>0</v>
      </c>
      <c r="L17" s="26"/>
      <c r="M17" s="26"/>
      <c r="N17" s="26"/>
      <c r="O17" s="26"/>
      <c r="P17" s="26">
        <f t="shared" si="3"/>
        <v>0</v>
      </c>
      <c r="Q17" s="26"/>
      <c r="R17" s="26"/>
      <c r="S17" s="2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</row>
    <row r="18" spans="1:214" s="18" customFormat="1" ht="18" customHeight="1" x14ac:dyDescent="0.15">
      <c r="A18" s="25" t="s">
        <v>177</v>
      </c>
      <c r="B18" s="25" t="s">
        <v>183</v>
      </c>
      <c r="C18" s="25"/>
      <c r="D18" s="25"/>
      <c r="E18" s="26">
        <f t="shared" si="0"/>
        <v>0</v>
      </c>
      <c r="F18" s="26"/>
      <c r="G18" s="26"/>
      <c r="H18" s="26"/>
      <c r="I18" s="26"/>
      <c r="J18" s="26">
        <f t="shared" si="1"/>
        <v>0</v>
      </c>
      <c r="K18" s="26">
        <f t="shared" si="2"/>
        <v>0</v>
      </c>
      <c r="L18" s="26"/>
      <c r="M18" s="26"/>
      <c r="N18" s="26"/>
      <c r="O18" s="26"/>
      <c r="P18" s="26">
        <f t="shared" si="3"/>
        <v>0</v>
      </c>
      <c r="Q18" s="26"/>
      <c r="R18" s="26"/>
      <c r="S18" s="2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</row>
    <row r="19" spans="1:214" s="18" customFormat="1" ht="18" customHeight="1" x14ac:dyDescent="0.15">
      <c r="A19" s="25" t="s">
        <v>172</v>
      </c>
      <c r="B19" s="25" t="s">
        <v>178</v>
      </c>
      <c r="C19" s="25"/>
      <c r="D19" s="25"/>
      <c r="E19" s="26">
        <f t="shared" si="0"/>
        <v>0</v>
      </c>
      <c r="F19" s="26"/>
      <c r="G19" s="26"/>
      <c r="H19" s="26"/>
      <c r="I19" s="26"/>
      <c r="J19" s="26">
        <f t="shared" si="1"/>
        <v>0</v>
      </c>
      <c r="K19" s="26">
        <f t="shared" si="2"/>
        <v>0</v>
      </c>
      <c r="L19" s="26"/>
      <c r="M19" s="26"/>
      <c r="N19" s="26"/>
      <c r="O19" s="26"/>
      <c r="P19" s="26">
        <f t="shared" si="3"/>
        <v>0</v>
      </c>
      <c r="Q19" s="26"/>
      <c r="R19" s="26"/>
      <c r="S19" s="2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</row>
    <row r="20" spans="1:214" s="18" customFormat="1" ht="18" customHeight="1" x14ac:dyDescent="0.15">
      <c r="A20" s="25" t="s">
        <v>177</v>
      </c>
      <c r="B20" s="25" t="s">
        <v>184</v>
      </c>
      <c r="C20" s="25"/>
      <c r="D20" s="25"/>
      <c r="E20" s="26">
        <f t="shared" si="0"/>
        <v>0</v>
      </c>
      <c r="F20" s="26"/>
      <c r="G20" s="26"/>
      <c r="H20" s="26"/>
      <c r="I20" s="26"/>
      <c r="J20" s="26">
        <f t="shared" si="1"/>
        <v>0</v>
      </c>
      <c r="K20" s="26">
        <f t="shared" si="2"/>
        <v>0</v>
      </c>
      <c r="L20" s="26"/>
      <c r="M20" s="26"/>
      <c r="N20" s="26"/>
      <c r="O20" s="26"/>
      <c r="P20" s="26">
        <f t="shared" si="3"/>
        <v>0</v>
      </c>
      <c r="Q20" s="26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</row>
    <row r="21" spans="1:214" s="18" customFormat="1" ht="18" customHeight="1" x14ac:dyDescent="0.15">
      <c r="A21" s="25" t="s">
        <v>177</v>
      </c>
      <c r="B21" s="25" t="s">
        <v>185</v>
      </c>
      <c r="C21" s="25"/>
      <c r="D21" s="25"/>
      <c r="E21" s="26">
        <f t="shared" si="0"/>
        <v>0</v>
      </c>
      <c r="F21" s="26"/>
      <c r="G21" s="26"/>
      <c r="H21" s="26"/>
      <c r="I21" s="26"/>
      <c r="J21" s="26">
        <f t="shared" si="1"/>
        <v>0</v>
      </c>
      <c r="K21" s="26">
        <f t="shared" si="2"/>
        <v>0</v>
      </c>
      <c r="L21" s="26"/>
      <c r="M21" s="26"/>
      <c r="N21" s="26"/>
      <c r="O21" s="26"/>
      <c r="P21" s="26">
        <f t="shared" si="3"/>
        <v>0</v>
      </c>
      <c r="Q21" s="26"/>
      <c r="R21" s="26"/>
      <c r="S21" s="2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</row>
    <row r="22" spans="1:214" s="18" customFormat="1" ht="18" customHeight="1" x14ac:dyDescent="0.15">
      <c r="A22" s="25" t="s">
        <v>174</v>
      </c>
      <c r="B22" s="25" t="s">
        <v>186</v>
      </c>
      <c r="C22" s="25"/>
      <c r="D22" s="25"/>
      <c r="E22" s="26">
        <f t="shared" si="0"/>
        <v>0</v>
      </c>
      <c r="F22" s="26"/>
      <c r="G22" s="26"/>
      <c r="H22" s="26"/>
      <c r="I22" s="26"/>
      <c r="J22" s="26">
        <f t="shared" si="1"/>
        <v>0</v>
      </c>
      <c r="K22" s="26">
        <f t="shared" si="2"/>
        <v>0</v>
      </c>
      <c r="L22" s="26"/>
      <c r="M22" s="26"/>
      <c r="N22" s="26"/>
      <c r="O22" s="26"/>
      <c r="P22" s="26">
        <f t="shared" si="3"/>
        <v>0</v>
      </c>
      <c r="Q22" s="26"/>
      <c r="R22" s="26"/>
      <c r="S22" s="2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</row>
    <row r="23" spans="1:214" s="18" customFormat="1" ht="18" customHeight="1" x14ac:dyDescent="0.15">
      <c r="A23" s="25" t="s">
        <v>172</v>
      </c>
      <c r="B23" s="25" t="s">
        <v>187</v>
      </c>
      <c r="C23" s="25"/>
      <c r="D23" s="25"/>
      <c r="E23" s="26">
        <f t="shared" si="0"/>
        <v>0</v>
      </c>
      <c r="F23" s="26"/>
      <c r="G23" s="26"/>
      <c r="H23" s="26"/>
      <c r="I23" s="26"/>
      <c r="J23" s="26">
        <f t="shared" si="1"/>
        <v>0</v>
      </c>
      <c r="K23" s="26">
        <f t="shared" si="2"/>
        <v>0</v>
      </c>
      <c r="L23" s="26"/>
      <c r="M23" s="26"/>
      <c r="N23" s="26"/>
      <c r="O23" s="26"/>
      <c r="P23" s="26">
        <f t="shared" si="3"/>
        <v>0</v>
      </c>
      <c r="Q23" s="26"/>
      <c r="R23" s="26"/>
      <c r="S23" s="2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</row>
    <row r="24" spans="1:214" s="18" customFormat="1" ht="18" customHeight="1" x14ac:dyDescent="0.15">
      <c r="A24" s="25" t="s">
        <v>172</v>
      </c>
      <c r="B24" s="25" t="s">
        <v>188</v>
      </c>
      <c r="C24" s="25"/>
      <c r="D24" s="25"/>
      <c r="E24" s="26">
        <f t="shared" si="0"/>
        <v>0</v>
      </c>
      <c r="F24" s="26"/>
      <c r="G24" s="26"/>
      <c r="H24" s="26"/>
      <c r="I24" s="26"/>
      <c r="J24" s="26">
        <f t="shared" si="1"/>
        <v>0</v>
      </c>
      <c r="K24" s="26">
        <f t="shared" si="2"/>
        <v>0</v>
      </c>
      <c r="L24" s="26"/>
      <c r="M24" s="26"/>
      <c r="N24" s="26"/>
      <c r="O24" s="26"/>
      <c r="P24" s="26">
        <f t="shared" si="3"/>
        <v>0</v>
      </c>
      <c r="Q24" s="26"/>
      <c r="R24" s="26"/>
      <c r="S24" s="2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</row>
    <row r="25" spans="1:214" s="18" customFormat="1" ht="18" customHeight="1" x14ac:dyDescent="0.15">
      <c r="A25" s="25" t="s">
        <v>177</v>
      </c>
      <c r="B25" s="25" t="s">
        <v>189</v>
      </c>
      <c r="C25" s="25"/>
      <c r="D25" s="25"/>
      <c r="E25" s="26">
        <f t="shared" si="0"/>
        <v>310000</v>
      </c>
      <c r="F25" s="26">
        <f>SUM(F10:F24)</f>
        <v>300000</v>
      </c>
      <c r="G25" s="26">
        <f t="shared" ref="G25:I25" si="4">SUM(G10:G24)</f>
        <v>10000</v>
      </c>
      <c r="H25" s="26">
        <f t="shared" si="4"/>
        <v>0</v>
      </c>
      <c r="I25" s="26">
        <f t="shared" si="4"/>
        <v>0</v>
      </c>
      <c r="J25" s="26"/>
      <c r="K25" s="26">
        <f t="shared" si="2"/>
        <v>0</v>
      </c>
      <c r="L25" s="26">
        <f>SUM(L10:L24)</f>
        <v>0</v>
      </c>
      <c r="M25" s="26">
        <f t="shared" ref="M25:O25" si="5">SUM(M10:M24)</f>
        <v>0</v>
      </c>
      <c r="N25" s="26">
        <f t="shared" si="5"/>
        <v>0</v>
      </c>
      <c r="O25" s="26">
        <f t="shared" si="5"/>
        <v>0</v>
      </c>
      <c r="P25" s="26">
        <f t="shared" si="3"/>
        <v>0</v>
      </c>
      <c r="Q25" s="26"/>
      <c r="R25" s="26"/>
      <c r="S25" s="28">
        <f>E25-G25</f>
        <v>300000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</row>
    <row r="26" spans="1:214" s="18" customFormat="1" ht="18" customHeight="1" x14ac:dyDescent="0.15">
      <c r="A26" s="25"/>
      <c r="B26" s="25"/>
      <c r="C26" s="25"/>
      <c r="D26" s="25"/>
      <c r="E26" s="26"/>
      <c r="F26" s="26"/>
      <c r="G26" s="26"/>
      <c r="H26" s="26"/>
      <c r="I26" s="26"/>
      <c r="J26" s="26">
        <f t="shared" ref="J26:J29" si="6">K26+P26</f>
        <v>0</v>
      </c>
      <c r="K26" s="26"/>
      <c r="L26" s="26"/>
      <c r="M26" s="26"/>
      <c r="N26" s="26"/>
      <c r="O26" s="26"/>
      <c r="P26" s="26"/>
      <c r="Q26" s="26"/>
      <c r="R26" s="26"/>
      <c r="S26" s="2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</row>
    <row r="27" spans="1:214" s="18" customFormat="1" ht="18" customHeight="1" x14ac:dyDescent="0.15">
      <c r="A27" s="25" t="s">
        <v>190</v>
      </c>
      <c r="B27" s="25" t="s">
        <v>185</v>
      </c>
      <c r="C27" s="25"/>
      <c r="D27" s="25"/>
      <c r="E27" s="26">
        <f t="shared" ref="E27:E30" si="7">SUM(F27:I27)</f>
        <v>150000</v>
      </c>
      <c r="F27" s="26">
        <v>150000</v>
      </c>
      <c r="G27" s="26">
        <v>0</v>
      </c>
      <c r="H27" s="26">
        <v>0</v>
      </c>
      <c r="I27" s="26">
        <v>0</v>
      </c>
      <c r="J27" s="26">
        <f t="shared" si="6"/>
        <v>0</v>
      </c>
      <c r="K27" s="26">
        <f t="shared" ref="J27:K30" si="8">SUM(L27:O27)</f>
        <v>0</v>
      </c>
      <c r="L27" s="26"/>
      <c r="M27" s="26"/>
      <c r="N27" s="26"/>
      <c r="O27" s="26"/>
      <c r="P27" s="26">
        <f t="shared" ref="P27:P29" si="9">SUM(Q27:R27)</f>
        <v>0</v>
      </c>
      <c r="Q27" s="26"/>
      <c r="R27" s="26"/>
      <c r="S27" s="2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</row>
    <row r="28" spans="1:214" s="18" customFormat="1" ht="18" customHeight="1" x14ac:dyDescent="0.15">
      <c r="A28" s="25" t="s">
        <v>190</v>
      </c>
      <c r="B28" s="25" t="s">
        <v>186</v>
      </c>
      <c r="C28" s="25"/>
      <c r="D28" s="25"/>
      <c r="E28" s="26">
        <f t="shared" si="7"/>
        <v>0</v>
      </c>
      <c r="F28" s="26"/>
      <c r="G28" s="26"/>
      <c r="H28" s="26"/>
      <c r="I28" s="26"/>
      <c r="J28" s="26">
        <f t="shared" si="6"/>
        <v>0</v>
      </c>
      <c r="K28" s="26">
        <f t="shared" si="8"/>
        <v>0</v>
      </c>
      <c r="L28" s="26"/>
      <c r="M28" s="26"/>
      <c r="N28" s="26"/>
      <c r="O28" s="26"/>
      <c r="P28" s="26">
        <f t="shared" si="9"/>
        <v>0</v>
      </c>
      <c r="Q28" s="26"/>
      <c r="R28" s="26"/>
      <c r="S28" s="2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</row>
    <row r="29" spans="1:214" s="18" customFormat="1" ht="18" customHeight="1" x14ac:dyDescent="0.15">
      <c r="A29" s="25" t="s">
        <v>190</v>
      </c>
      <c r="B29" s="25" t="s">
        <v>187</v>
      </c>
      <c r="C29" s="25"/>
      <c r="D29" s="25"/>
      <c r="E29" s="26">
        <f t="shared" si="7"/>
        <v>0</v>
      </c>
      <c r="F29" s="26"/>
      <c r="G29" s="26"/>
      <c r="H29" s="26"/>
      <c r="I29" s="26"/>
      <c r="J29" s="26">
        <f t="shared" si="6"/>
        <v>0</v>
      </c>
      <c r="K29" s="26">
        <f t="shared" si="8"/>
        <v>0</v>
      </c>
      <c r="L29" s="26"/>
      <c r="M29" s="26"/>
      <c r="N29" s="26"/>
      <c r="O29" s="26"/>
      <c r="P29" s="26">
        <f t="shared" si="9"/>
        <v>0</v>
      </c>
      <c r="Q29" s="26"/>
      <c r="R29" s="26"/>
      <c r="S29" s="2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</row>
    <row r="30" spans="1:214" s="18" customFormat="1" ht="18" customHeight="1" x14ac:dyDescent="0.15">
      <c r="A30" s="25" t="s">
        <v>190</v>
      </c>
      <c r="B30" s="25" t="s">
        <v>189</v>
      </c>
      <c r="C30" s="25"/>
      <c r="D30" s="25"/>
      <c r="E30" s="26">
        <f t="shared" si="7"/>
        <v>150000</v>
      </c>
      <c r="F30" s="26">
        <f>SUM(F27:F29)</f>
        <v>150000</v>
      </c>
      <c r="G30" s="26">
        <f t="shared" ref="G30:I30" si="10">SUM(G27:G29)</f>
        <v>0</v>
      </c>
      <c r="H30" s="26">
        <f t="shared" si="10"/>
        <v>0</v>
      </c>
      <c r="I30" s="26">
        <f t="shared" si="10"/>
        <v>0</v>
      </c>
      <c r="J30" s="26">
        <f t="shared" si="8"/>
        <v>0</v>
      </c>
      <c r="K30" s="26">
        <f t="shared" si="8"/>
        <v>0</v>
      </c>
      <c r="L30" s="26">
        <f>SUM(L15:L29)</f>
        <v>0</v>
      </c>
      <c r="M30" s="26">
        <f t="shared" ref="M30:O30" si="11">SUM(M15:M29)</f>
        <v>0</v>
      </c>
      <c r="N30" s="26">
        <f t="shared" si="11"/>
        <v>0</v>
      </c>
      <c r="O30" s="26">
        <f t="shared" si="11"/>
        <v>0</v>
      </c>
      <c r="P30" s="26">
        <f>SUM(Q30:R30)</f>
        <v>0</v>
      </c>
      <c r="Q30" s="26"/>
      <c r="R30" s="26"/>
      <c r="S30" s="28">
        <f>E30-G30</f>
        <v>150000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</row>
    <row r="31" spans="1:214" s="18" customFormat="1" ht="18" customHeight="1" thickBot="1" x14ac:dyDescent="0.2">
      <c r="A31" s="33"/>
      <c r="B31" s="33"/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</row>
    <row r="32" spans="1:214" s="18" customFormat="1" ht="18" customHeight="1" thickTop="1" x14ac:dyDescent="0.15">
      <c r="A32" s="29" t="s">
        <v>191</v>
      </c>
      <c r="B32" s="29" t="s">
        <v>192</v>
      </c>
      <c r="C32" s="29"/>
      <c r="D32" s="29"/>
      <c r="E32" s="30">
        <f>E25+E30</f>
        <v>460000</v>
      </c>
      <c r="F32" s="30">
        <f>F25+F30</f>
        <v>450000</v>
      </c>
      <c r="G32" s="30">
        <f>G25+G30</f>
        <v>10000</v>
      </c>
      <c r="H32" s="31" t="s">
        <v>192</v>
      </c>
      <c r="I32" s="31" t="s">
        <v>192</v>
      </c>
      <c r="J32" s="30">
        <f>J25+J30</f>
        <v>0</v>
      </c>
      <c r="K32" s="31">
        <f>K25+K30</f>
        <v>0</v>
      </c>
      <c r="L32" s="31" t="s">
        <v>192</v>
      </c>
      <c r="M32" s="31" t="s">
        <v>192</v>
      </c>
      <c r="N32" s="31" t="s">
        <v>192</v>
      </c>
      <c r="O32" s="31" t="s">
        <v>192</v>
      </c>
      <c r="P32" s="31">
        <f>P25+P30</f>
        <v>0</v>
      </c>
      <c r="Q32" s="31" t="s">
        <v>192</v>
      </c>
      <c r="R32" s="31" t="s">
        <v>192</v>
      </c>
      <c r="S32" s="32">
        <f>S25+S30</f>
        <v>450000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</row>
  </sheetData>
  <mergeCells count="15">
    <mergeCell ref="S6:S10"/>
    <mergeCell ref="E8:E9"/>
    <mergeCell ref="F8:I8"/>
    <mergeCell ref="J8:J9"/>
    <mergeCell ref="K8:K9"/>
    <mergeCell ref="L8:O8"/>
    <mergeCell ref="P8:P9"/>
    <mergeCell ref="Q8:R8"/>
    <mergeCell ref="A3:M3"/>
    <mergeCell ref="A6:A9"/>
    <mergeCell ref="B6:B9"/>
    <mergeCell ref="C6:C8"/>
    <mergeCell ref="D6:D8"/>
    <mergeCell ref="E6:I7"/>
    <mergeCell ref="J6:R7"/>
  </mergeCells>
  <phoneticPr fontId="2"/>
  <pageMargins left="0.39370078740157483" right="0.39370078740157483" top="0.74803149606299213" bottom="0.55118110236220474" header="0.31496062992125984" footer="0.31496062992125984"/>
  <pageSetup paperSize="9" scale="78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topLeftCell="A3" zoomScaleNormal="100" zoomScaleSheetLayoutView="100" workbookViewId="0">
      <selection activeCell="A8" sqref="A8:XFD8"/>
    </sheetView>
  </sheetViews>
  <sheetFormatPr defaultColWidth="3.5" defaultRowHeight="15" customHeight="1" x14ac:dyDescent="0.15"/>
  <cols>
    <col min="1" max="1" width="15.625" style="1" customWidth="1"/>
    <col min="2" max="2" width="22.5" style="1" customWidth="1"/>
    <col min="3" max="3" width="15.125" style="3" customWidth="1"/>
    <col min="4" max="5" width="15.125" style="1" customWidth="1"/>
    <col min="6" max="6" width="13.125" style="1" customWidth="1"/>
    <col min="7" max="7" width="13.875" style="16" customWidth="1"/>
    <col min="8" max="16384" width="3.5" style="1"/>
  </cols>
  <sheetData>
    <row r="1" spans="1:9" s="17" customFormat="1" ht="22.5" customHeight="1" x14ac:dyDescent="0.15">
      <c r="A1" s="291" t="s">
        <v>9</v>
      </c>
      <c r="B1" s="291"/>
      <c r="C1" s="291"/>
      <c r="D1" s="291"/>
      <c r="E1" s="291"/>
      <c r="F1" s="291"/>
      <c r="G1" s="136"/>
    </row>
    <row r="2" spans="1:9" s="17" customFormat="1" ht="22.5" customHeight="1" x14ac:dyDescent="0.15">
      <c r="A2" s="136"/>
      <c r="B2" s="136"/>
      <c r="C2" s="137"/>
      <c r="D2" s="136"/>
      <c r="E2" s="136"/>
      <c r="F2" s="136"/>
      <c r="G2" s="136"/>
    </row>
    <row r="3" spans="1:9" s="17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58"/>
    </row>
    <row r="4" spans="1:9" s="17" customFormat="1" ht="22.5" customHeight="1" x14ac:dyDescent="0.15">
      <c r="A4" s="40" t="str">
        <f>集計表!B4</f>
        <v>実施機関：□□</v>
      </c>
      <c r="B4" s="58"/>
      <c r="C4" s="58"/>
      <c r="D4" s="58"/>
      <c r="E4" s="58"/>
      <c r="F4" s="58"/>
      <c r="G4" s="58"/>
      <c r="H4" s="58"/>
    </row>
    <row r="5" spans="1:9" s="17" customFormat="1" ht="22.5" customHeight="1" x14ac:dyDescent="0.15">
      <c r="A5" s="136"/>
      <c r="C5" s="137"/>
      <c r="D5" s="136"/>
      <c r="E5" s="136"/>
      <c r="F5" s="136"/>
      <c r="G5" s="136"/>
    </row>
    <row r="6" spans="1:9" s="17" customFormat="1" ht="22.5" customHeight="1" x14ac:dyDescent="0.15">
      <c r="A6" s="162" t="s">
        <v>30</v>
      </c>
      <c r="C6" s="137"/>
      <c r="D6" s="136"/>
      <c r="E6" s="136"/>
      <c r="F6" s="136"/>
      <c r="G6" s="136"/>
    </row>
    <row r="7" spans="1:9" s="17" customFormat="1" ht="22.5" customHeight="1" x14ac:dyDescent="0.15">
      <c r="A7" s="17" t="s">
        <v>125</v>
      </c>
      <c r="C7" s="140"/>
    </row>
    <row r="8" spans="1:9" s="99" customFormat="1" ht="50.1" customHeight="1" x14ac:dyDescent="0.15">
      <c r="A8" s="280" t="s">
        <v>43</v>
      </c>
      <c r="B8" s="280" t="s">
        <v>39</v>
      </c>
      <c r="C8" s="281" t="s">
        <v>13</v>
      </c>
      <c r="D8" s="280" t="s">
        <v>40</v>
      </c>
      <c r="E8" s="280" t="s">
        <v>15</v>
      </c>
      <c r="F8" s="106" t="s">
        <v>201</v>
      </c>
      <c r="G8" s="280" t="s">
        <v>84</v>
      </c>
      <c r="I8" s="199"/>
    </row>
    <row r="9" spans="1:9" s="17" customFormat="1" ht="22.5" customHeight="1" x14ac:dyDescent="0.15">
      <c r="A9" s="103" t="s">
        <v>68</v>
      </c>
      <c r="B9" s="108" t="s">
        <v>119</v>
      </c>
      <c r="C9" s="163">
        <v>40000</v>
      </c>
      <c r="D9" s="275">
        <v>43647</v>
      </c>
      <c r="E9" s="147">
        <v>43707</v>
      </c>
      <c r="F9" s="148">
        <v>40000</v>
      </c>
      <c r="G9" s="164"/>
      <c r="I9" s="107"/>
    </row>
    <row r="10" spans="1:9" s="17" customFormat="1" ht="22.5" customHeight="1" x14ac:dyDescent="0.15">
      <c r="A10" s="103" t="s">
        <v>88</v>
      </c>
      <c r="B10" s="108" t="s">
        <v>119</v>
      </c>
      <c r="C10" s="163">
        <v>40000</v>
      </c>
      <c r="D10" s="275">
        <v>43647</v>
      </c>
      <c r="E10" s="147">
        <v>43707</v>
      </c>
      <c r="F10" s="148">
        <v>40000</v>
      </c>
      <c r="G10" s="164"/>
      <c r="I10" s="107"/>
    </row>
    <row r="11" spans="1:9" s="17" customFormat="1" ht="22.5" customHeight="1" x14ac:dyDescent="0.15">
      <c r="A11" s="103" t="s">
        <v>89</v>
      </c>
      <c r="B11" s="108" t="s">
        <v>119</v>
      </c>
      <c r="C11" s="163">
        <v>40000</v>
      </c>
      <c r="D11" s="275">
        <v>43647</v>
      </c>
      <c r="E11" s="147">
        <v>43707</v>
      </c>
      <c r="F11" s="148">
        <v>40000</v>
      </c>
      <c r="G11" s="164"/>
      <c r="I11" s="107"/>
    </row>
    <row r="12" spans="1:9" s="17" customFormat="1" ht="22.5" customHeight="1" x14ac:dyDescent="0.15">
      <c r="A12" s="103" t="s">
        <v>90</v>
      </c>
      <c r="B12" s="108" t="s">
        <v>119</v>
      </c>
      <c r="C12" s="163">
        <v>40000</v>
      </c>
      <c r="D12" s="275">
        <v>43647</v>
      </c>
      <c r="E12" s="147">
        <v>43707</v>
      </c>
      <c r="F12" s="148">
        <v>40000</v>
      </c>
      <c r="G12" s="164"/>
      <c r="I12" s="107"/>
    </row>
    <row r="13" spans="1:9" s="17" customFormat="1" ht="22.5" customHeight="1" x14ac:dyDescent="0.15">
      <c r="A13" s="103" t="s">
        <v>120</v>
      </c>
      <c r="B13" s="108" t="s">
        <v>119</v>
      </c>
      <c r="C13" s="163">
        <v>40000</v>
      </c>
      <c r="D13" s="275">
        <v>43647</v>
      </c>
      <c r="E13" s="147">
        <v>43707</v>
      </c>
      <c r="F13" s="148">
        <v>40000</v>
      </c>
      <c r="G13" s="164"/>
      <c r="I13" s="107"/>
    </row>
    <row r="14" spans="1:9" s="17" customFormat="1" ht="22.5" customHeight="1" x14ac:dyDescent="0.15">
      <c r="A14" s="103" t="s">
        <v>68</v>
      </c>
      <c r="B14" s="108" t="s">
        <v>121</v>
      </c>
      <c r="C14" s="163">
        <v>50000</v>
      </c>
      <c r="D14" s="275">
        <v>43850</v>
      </c>
      <c r="E14" s="147">
        <v>43861</v>
      </c>
      <c r="F14" s="148">
        <v>50000</v>
      </c>
      <c r="G14" s="164"/>
      <c r="I14" s="107"/>
    </row>
    <row r="15" spans="1:9" s="17" customFormat="1" ht="22.5" customHeight="1" x14ac:dyDescent="0.15">
      <c r="A15" s="103" t="s">
        <v>88</v>
      </c>
      <c r="B15" s="108" t="s">
        <v>121</v>
      </c>
      <c r="C15" s="163">
        <v>50000</v>
      </c>
      <c r="D15" s="275">
        <v>43850</v>
      </c>
      <c r="E15" s="147">
        <v>43861</v>
      </c>
      <c r="F15" s="148">
        <v>50000</v>
      </c>
      <c r="G15" s="164"/>
      <c r="I15" s="107"/>
    </row>
    <row r="16" spans="1:9" s="17" customFormat="1" ht="22.5" customHeight="1" x14ac:dyDescent="0.15">
      <c r="A16" s="103" t="s">
        <v>68</v>
      </c>
      <c r="B16" s="108" t="s">
        <v>121</v>
      </c>
      <c r="C16" s="163">
        <v>50000</v>
      </c>
      <c r="D16" s="275">
        <v>43850</v>
      </c>
      <c r="E16" s="147">
        <v>43861</v>
      </c>
      <c r="F16" s="148">
        <v>50000</v>
      </c>
      <c r="G16" s="164"/>
      <c r="I16" s="107"/>
    </row>
    <row r="17" spans="1:9" s="17" customFormat="1" ht="22.5" customHeight="1" x14ac:dyDescent="0.15">
      <c r="A17" s="103" t="s">
        <v>88</v>
      </c>
      <c r="B17" s="108" t="s">
        <v>121</v>
      </c>
      <c r="C17" s="163">
        <v>50000</v>
      </c>
      <c r="D17" s="275">
        <v>43850</v>
      </c>
      <c r="E17" s="147">
        <v>43861</v>
      </c>
      <c r="F17" s="148">
        <v>50000</v>
      </c>
      <c r="G17" s="164"/>
      <c r="I17" s="107"/>
    </row>
    <row r="18" spans="1:9" s="17" customFormat="1" ht="22.5" customHeight="1" thickBot="1" x14ac:dyDescent="0.2">
      <c r="A18" s="165" t="s">
        <v>89</v>
      </c>
      <c r="B18" s="80" t="s">
        <v>121</v>
      </c>
      <c r="C18" s="166">
        <v>50000</v>
      </c>
      <c r="D18" s="276">
        <v>43850</v>
      </c>
      <c r="E18" s="154">
        <v>43861</v>
      </c>
      <c r="F18" s="155">
        <v>50000</v>
      </c>
      <c r="G18" s="167"/>
      <c r="I18" s="107"/>
    </row>
    <row r="19" spans="1:9" s="17" customFormat="1" ht="22.5" customHeight="1" thickTop="1" x14ac:dyDescent="0.15">
      <c r="A19" s="158" t="s">
        <v>10</v>
      </c>
      <c r="B19" s="168"/>
      <c r="C19" s="159">
        <f>SUM(C9:C18)</f>
        <v>450000</v>
      </c>
      <c r="D19" s="168"/>
      <c r="E19" s="168"/>
      <c r="F19" s="169">
        <f>SUM(F9:F18)</f>
        <v>450000</v>
      </c>
      <c r="G19" s="170"/>
    </row>
    <row r="20" spans="1:9" ht="22.5" customHeight="1" x14ac:dyDescent="0.15"/>
    <row r="21" spans="1:9" ht="22.5" customHeight="1" x14ac:dyDescent="0.15"/>
    <row r="22" spans="1:9" ht="22.5" customHeight="1" x14ac:dyDescent="0.15"/>
    <row r="23" spans="1:9" ht="22.5" customHeight="1" x14ac:dyDescent="0.15"/>
    <row r="24" spans="1:9" ht="22.5" customHeight="1" x14ac:dyDescent="0.15"/>
    <row r="25" spans="1:9" ht="22.5" customHeight="1" x14ac:dyDescent="0.15"/>
    <row r="26" spans="1:9" ht="22.5" customHeight="1" x14ac:dyDescent="0.15"/>
    <row r="27" spans="1:9" ht="22.5" customHeight="1" x14ac:dyDescent="0.15"/>
    <row r="28" spans="1:9" ht="22.5" customHeight="1" x14ac:dyDescent="0.15"/>
    <row r="29" spans="1:9" ht="22.5" customHeight="1" x14ac:dyDescent="0.15"/>
    <row r="30" spans="1:9" ht="22.5" customHeight="1" x14ac:dyDescent="0.15"/>
    <row r="31" spans="1:9" ht="22.5" customHeight="1" x14ac:dyDescent="0.15"/>
    <row r="32" spans="1: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</sheetData>
  <mergeCells count="1">
    <mergeCell ref="A1:F1"/>
  </mergeCells>
  <phoneticPr fontId="2"/>
  <printOptions horizontalCentered="1"/>
  <pageMargins left="0.59055118110236227" right="0.39370078740157483" top="0.74803149606299213" bottom="0.55118110236220474" header="0.31496062992125984" footer="0.31496062992125984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G6" zoomScaleNormal="100" zoomScaleSheetLayoutView="100" workbookViewId="0">
      <selection activeCell="L11" sqref="L11"/>
    </sheetView>
  </sheetViews>
  <sheetFormatPr defaultColWidth="3.5" defaultRowHeight="15" customHeight="1" x14ac:dyDescent="0.15"/>
  <cols>
    <col min="1" max="1" width="15.625" style="1" customWidth="1"/>
    <col min="2" max="2" width="21.75" style="1" customWidth="1"/>
    <col min="3" max="3" width="20.25" style="1" customWidth="1"/>
    <col min="4" max="4" width="15.5" style="1" customWidth="1"/>
    <col min="5" max="7" width="11.625" style="1" customWidth="1"/>
    <col min="8" max="8" width="13.125" style="1" customWidth="1"/>
    <col min="9" max="9" width="13.875" style="16" customWidth="1"/>
    <col min="10" max="10" width="3.5" style="2"/>
    <col min="11" max="16384" width="3.5" style="1"/>
  </cols>
  <sheetData>
    <row r="1" spans="1:10" s="17" customFormat="1" ht="22.5" customHeight="1" x14ac:dyDescent="0.15">
      <c r="A1" s="290" t="s">
        <v>9</v>
      </c>
      <c r="B1" s="290"/>
      <c r="C1" s="290"/>
      <c r="D1" s="290"/>
      <c r="E1" s="290"/>
      <c r="F1" s="290"/>
      <c r="G1" s="290"/>
      <c r="H1" s="290"/>
      <c r="I1" s="290"/>
      <c r="J1" s="57"/>
    </row>
    <row r="2" spans="1:10" s="17" customFormat="1" ht="22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s="17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58"/>
    </row>
    <row r="4" spans="1:10" s="17" customFormat="1" ht="22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s="17" customFormat="1" ht="22.5" customHeight="1" x14ac:dyDescent="0.15">
      <c r="A5" s="59" t="s">
        <v>31</v>
      </c>
      <c r="C5" s="57"/>
      <c r="D5" s="57"/>
      <c r="E5" s="57"/>
      <c r="F5" s="57"/>
      <c r="G5" s="57"/>
      <c r="H5" s="57"/>
      <c r="I5" s="57"/>
      <c r="J5" s="57"/>
    </row>
    <row r="6" spans="1:10" s="99" customFormat="1" ht="21" customHeight="1" x14ac:dyDescent="0.15">
      <c r="A6" s="299" t="s">
        <v>18</v>
      </c>
      <c r="B6" s="299" t="s">
        <v>19</v>
      </c>
      <c r="C6" s="299" t="s">
        <v>20</v>
      </c>
      <c r="D6" s="301" t="s">
        <v>25</v>
      </c>
      <c r="E6" s="288" t="s">
        <v>21</v>
      </c>
      <c r="F6" s="289"/>
      <c r="G6" s="301" t="s">
        <v>24</v>
      </c>
      <c r="H6" s="301" t="s">
        <v>201</v>
      </c>
      <c r="I6" s="299" t="s">
        <v>84</v>
      </c>
      <c r="J6" s="193"/>
    </row>
    <row r="7" spans="1:10" s="99" customFormat="1" ht="21" customHeight="1" x14ac:dyDescent="0.15">
      <c r="A7" s="300"/>
      <c r="B7" s="300"/>
      <c r="C7" s="300"/>
      <c r="D7" s="302"/>
      <c r="E7" s="194" t="s">
        <v>22</v>
      </c>
      <c r="F7" s="194" t="s">
        <v>23</v>
      </c>
      <c r="G7" s="302"/>
      <c r="H7" s="302"/>
      <c r="I7" s="300"/>
      <c r="J7" s="193"/>
    </row>
    <row r="8" spans="1:10" s="17" customFormat="1" ht="22.5" customHeight="1" x14ac:dyDescent="0.15">
      <c r="A8" s="64" t="s">
        <v>45</v>
      </c>
      <c r="B8" s="171"/>
      <c r="C8" s="77"/>
      <c r="D8" s="172"/>
      <c r="E8" s="173"/>
      <c r="F8" s="173"/>
      <c r="G8" s="173"/>
      <c r="H8" s="115"/>
      <c r="I8" s="174"/>
      <c r="J8" s="57"/>
    </row>
    <row r="9" spans="1:10" s="17" customFormat="1" ht="22.5" customHeight="1" x14ac:dyDescent="0.15">
      <c r="A9" s="61" t="s">
        <v>68</v>
      </c>
      <c r="B9" s="63" t="s">
        <v>92</v>
      </c>
      <c r="C9" s="77" t="s">
        <v>94</v>
      </c>
      <c r="D9" s="175">
        <v>225000</v>
      </c>
      <c r="E9" s="176">
        <v>43586</v>
      </c>
      <c r="F9" s="176">
        <v>43592</v>
      </c>
      <c r="G9" s="176">
        <v>43616</v>
      </c>
      <c r="H9" s="144"/>
      <c r="I9" s="174"/>
      <c r="J9" s="57"/>
    </row>
    <row r="10" spans="1:10" s="17" customFormat="1" ht="22.5" customHeight="1" x14ac:dyDescent="0.15">
      <c r="A10" s="61" t="s">
        <v>68</v>
      </c>
      <c r="B10" s="63" t="s">
        <v>92</v>
      </c>
      <c r="C10" s="77" t="s">
        <v>94</v>
      </c>
      <c r="D10" s="175">
        <v>225000</v>
      </c>
      <c r="E10" s="176">
        <v>43617</v>
      </c>
      <c r="F10" s="176">
        <v>43623</v>
      </c>
      <c r="G10" s="176">
        <v>43644</v>
      </c>
      <c r="H10" s="144"/>
      <c r="I10" s="174"/>
      <c r="J10" s="57"/>
    </row>
    <row r="11" spans="1:10" s="17" customFormat="1" ht="22.5" customHeight="1" x14ac:dyDescent="0.15">
      <c r="A11" s="61" t="s">
        <v>68</v>
      </c>
      <c r="B11" s="63" t="s">
        <v>92</v>
      </c>
      <c r="C11" s="77" t="s">
        <v>94</v>
      </c>
      <c r="D11" s="175">
        <v>225000</v>
      </c>
      <c r="E11" s="176">
        <v>43647</v>
      </c>
      <c r="F11" s="176">
        <v>43653</v>
      </c>
      <c r="G11" s="176">
        <v>43677</v>
      </c>
      <c r="H11" s="144"/>
      <c r="I11" s="174"/>
      <c r="J11" s="57"/>
    </row>
    <row r="12" spans="1:10" s="17" customFormat="1" ht="22.5" customHeight="1" x14ac:dyDescent="0.15">
      <c r="A12" s="61" t="s">
        <v>68</v>
      </c>
      <c r="B12" s="63" t="s">
        <v>92</v>
      </c>
      <c r="C12" s="77" t="s">
        <v>94</v>
      </c>
      <c r="D12" s="175">
        <v>225000</v>
      </c>
      <c r="E12" s="176">
        <v>43678</v>
      </c>
      <c r="F12" s="176">
        <v>43684</v>
      </c>
      <c r="G12" s="176">
        <v>43707</v>
      </c>
      <c r="H12" s="144"/>
      <c r="I12" s="174"/>
      <c r="J12" s="57"/>
    </row>
    <row r="13" spans="1:10" s="17" customFormat="1" ht="22.5" customHeight="1" x14ac:dyDescent="0.15">
      <c r="A13" s="61" t="s">
        <v>68</v>
      </c>
      <c r="B13" s="63" t="s">
        <v>73</v>
      </c>
      <c r="C13" s="77" t="s">
        <v>95</v>
      </c>
      <c r="D13" s="177">
        <v>50000</v>
      </c>
      <c r="E13" s="176">
        <v>43769</v>
      </c>
      <c r="F13" s="176">
        <v>43769</v>
      </c>
      <c r="G13" s="176">
        <v>43798</v>
      </c>
      <c r="H13" s="144"/>
      <c r="I13" s="174"/>
      <c r="J13" s="57"/>
    </row>
    <row r="14" spans="1:10" s="17" customFormat="1" ht="22.5" customHeight="1" x14ac:dyDescent="0.15">
      <c r="A14" s="61" t="s">
        <v>96</v>
      </c>
      <c r="B14" s="63" t="s">
        <v>73</v>
      </c>
      <c r="C14" s="77" t="s">
        <v>95</v>
      </c>
      <c r="D14" s="177">
        <v>50000</v>
      </c>
      <c r="E14" s="176">
        <v>43769</v>
      </c>
      <c r="F14" s="176">
        <v>43769</v>
      </c>
      <c r="G14" s="176">
        <v>43798</v>
      </c>
      <c r="H14" s="144"/>
      <c r="I14" s="174"/>
      <c r="J14" s="57"/>
    </row>
    <row r="15" spans="1:10" s="17" customFormat="1" ht="22.5" customHeight="1" x14ac:dyDescent="0.15">
      <c r="A15" s="61" t="s">
        <v>68</v>
      </c>
      <c r="B15" s="63" t="s">
        <v>97</v>
      </c>
      <c r="C15" s="77" t="s">
        <v>95</v>
      </c>
      <c r="D15" s="175">
        <v>250000</v>
      </c>
      <c r="E15" s="176">
        <v>43739</v>
      </c>
      <c r="F15" s="176">
        <v>43746</v>
      </c>
      <c r="G15" s="176">
        <v>43769</v>
      </c>
      <c r="H15" s="144"/>
      <c r="I15" s="174"/>
      <c r="J15" s="57"/>
    </row>
    <row r="16" spans="1:10" s="17" customFormat="1" ht="22.5" customHeight="1" x14ac:dyDescent="0.15">
      <c r="A16" s="61" t="s">
        <v>68</v>
      </c>
      <c r="B16" s="63" t="s">
        <v>97</v>
      </c>
      <c r="C16" s="77" t="s">
        <v>95</v>
      </c>
      <c r="D16" s="175">
        <v>250000</v>
      </c>
      <c r="E16" s="176">
        <v>43770</v>
      </c>
      <c r="F16" s="176">
        <v>43777</v>
      </c>
      <c r="G16" s="176">
        <v>43799</v>
      </c>
      <c r="H16" s="144"/>
      <c r="I16" s="174"/>
      <c r="J16" s="57"/>
    </row>
    <row r="17" spans="1:30" s="17" customFormat="1" ht="22.5" customHeight="1" x14ac:dyDescent="0.15">
      <c r="A17" s="61" t="s">
        <v>68</v>
      </c>
      <c r="B17" s="63" t="s">
        <v>97</v>
      </c>
      <c r="C17" s="77" t="s">
        <v>95</v>
      </c>
      <c r="D17" s="175">
        <v>250000</v>
      </c>
      <c r="E17" s="176">
        <v>43800</v>
      </c>
      <c r="F17" s="176">
        <v>43807</v>
      </c>
      <c r="G17" s="176">
        <v>43826</v>
      </c>
      <c r="H17" s="144"/>
      <c r="I17" s="174"/>
      <c r="J17" s="57"/>
    </row>
    <row r="18" spans="1:30" s="17" customFormat="1" ht="22.5" customHeight="1" x14ac:dyDescent="0.15">
      <c r="A18" s="61" t="s">
        <v>68</v>
      </c>
      <c r="B18" s="63" t="s">
        <v>97</v>
      </c>
      <c r="C18" s="77" t="s">
        <v>95</v>
      </c>
      <c r="D18" s="175">
        <v>250000</v>
      </c>
      <c r="E18" s="176">
        <v>43840</v>
      </c>
      <c r="F18" s="176">
        <v>43848</v>
      </c>
      <c r="G18" s="176">
        <v>43861</v>
      </c>
      <c r="H18" s="144"/>
      <c r="I18" s="174"/>
      <c r="J18" s="57"/>
    </row>
    <row r="19" spans="1:30" s="17" customFormat="1" ht="22.5" customHeight="1" x14ac:dyDescent="0.15">
      <c r="A19" s="64" t="s">
        <v>59</v>
      </c>
      <c r="B19" s="171"/>
      <c r="C19" s="77"/>
      <c r="D19" s="175"/>
      <c r="E19" s="176"/>
      <c r="F19" s="176"/>
      <c r="G19" s="176"/>
      <c r="H19" s="144"/>
      <c r="I19" s="174"/>
      <c r="J19" s="57"/>
    </row>
    <row r="20" spans="1:30" s="17" customFormat="1" ht="22.5" customHeight="1" x14ac:dyDescent="0.15">
      <c r="A20" s="61" t="s">
        <v>68</v>
      </c>
      <c r="B20" s="63" t="s">
        <v>93</v>
      </c>
      <c r="C20" s="63" t="s">
        <v>74</v>
      </c>
      <c r="D20" s="178">
        <v>1100000</v>
      </c>
      <c r="E20" s="179">
        <v>43647</v>
      </c>
      <c r="F20" s="179">
        <v>43654</v>
      </c>
      <c r="G20" s="180">
        <v>43707</v>
      </c>
      <c r="H20" s="148">
        <v>1050000</v>
      </c>
      <c r="I20" s="181"/>
      <c r="J20" s="57"/>
    </row>
    <row r="21" spans="1:30" s="17" customFormat="1" ht="22.5" customHeight="1" thickBot="1" x14ac:dyDescent="0.2">
      <c r="A21" s="182" t="s">
        <v>91</v>
      </c>
      <c r="B21" s="183" t="s">
        <v>72</v>
      </c>
      <c r="C21" s="183" t="s">
        <v>74</v>
      </c>
      <c r="D21" s="184">
        <v>1100000</v>
      </c>
      <c r="E21" s="185">
        <v>43647</v>
      </c>
      <c r="F21" s="185">
        <v>43654</v>
      </c>
      <c r="G21" s="186">
        <v>43707</v>
      </c>
      <c r="H21" s="155">
        <v>1050000</v>
      </c>
      <c r="I21" s="187"/>
      <c r="J21" s="57"/>
    </row>
    <row r="22" spans="1:30" s="17" customFormat="1" ht="22.5" customHeight="1" thickTop="1" x14ac:dyDescent="0.15">
      <c r="A22" s="90" t="s">
        <v>10</v>
      </c>
      <c r="B22" s="188"/>
      <c r="C22" s="188"/>
      <c r="D22" s="189">
        <f>SUM(D9:D21)</f>
        <v>4200000</v>
      </c>
      <c r="E22" s="190"/>
      <c r="F22" s="190"/>
      <c r="G22" s="190"/>
      <c r="H22" s="191">
        <f>SUM(H8:H21)</f>
        <v>2100000</v>
      </c>
      <c r="I22" s="192"/>
      <c r="J22" s="57"/>
    </row>
    <row r="23" spans="1:30" ht="22.5" customHeight="1" x14ac:dyDescent="0.15">
      <c r="H23" s="4"/>
      <c r="I23" s="1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22.5" customHeight="1" x14ac:dyDescent="0.15">
      <c r="H24" s="4"/>
      <c r="I24" s="14"/>
    </row>
    <row r="25" spans="1:30" ht="22.5" customHeight="1" x14ac:dyDescent="0.15"/>
    <row r="26" spans="1:30" ht="22.5" customHeight="1" x14ac:dyDescent="0.15"/>
    <row r="27" spans="1:30" ht="22.5" customHeight="1" x14ac:dyDescent="0.15"/>
    <row r="28" spans="1:30" ht="22.5" customHeight="1" x14ac:dyDescent="0.15"/>
    <row r="29" spans="1:30" ht="22.5" customHeight="1" x14ac:dyDescent="0.15"/>
    <row r="30" spans="1:30" ht="22.5" customHeight="1" x14ac:dyDescent="0.15"/>
    <row r="31" spans="1:30" ht="22.5" customHeight="1" x14ac:dyDescent="0.15"/>
    <row r="32" spans="1:30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mergeCells count="9">
    <mergeCell ref="A1:I1"/>
    <mergeCell ref="I6:I7"/>
    <mergeCell ref="A6:A7"/>
    <mergeCell ref="H6:H7"/>
    <mergeCell ref="G6:G7"/>
    <mergeCell ref="E6:F6"/>
    <mergeCell ref="D6:D7"/>
    <mergeCell ref="C6:C7"/>
    <mergeCell ref="B6:B7"/>
  </mergeCells>
  <phoneticPr fontId="2"/>
  <printOptions horizontalCentered="1"/>
  <pageMargins left="0.59055118110236227" right="0.59055118110236227" top="0.78740157480314965" bottom="0.59055118110236227" header="0.23622047244094491" footer="0.19685039370078741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view="pageBreakPreview" topLeftCell="B1" zoomScaleNormal="85" zoomScaleSheetLayoutView="100" workbookViewId="0">
      <selection activeCell="B7" sqref="A7:XFD7"/>
    </sheetView>
  </sheetViews>
  <sheetFormatPr defaultColWidth="3.875" defaultRowHeight="15" customHeight="1" x14ac:dyDescent="0.15"/>
  <cols>
    <col min="1" max="1" width="19.375" style="5" customWidth="1"/>
    <col min="2" max="2" width="19.125" style="5" customWidth="1"/>
    <col min="3" max="3" width="3.125" style="12" customWidth="1"/>
    <col min="4" max="4" width="3.125" style="5" customWidth="1"/>
    <col min="5" max="6" width="13.375" style="5" customWidth="1"/>
    <col min="7" max="9" width="10.625" style="5" customWidth="1"/>
    <col min="10" max="10" width="13.875" style="5" customWidth="1"/>
    <col min="11" max="11" width="12.625" style="5" customWidth="1"/>
    <col min="12" max="12" width="10.625" style="12" customWidth="1"/>
    <col min="13" max="16384" width="3.875" style="5"/>
  </cols>
  <sheetData>
    <row r="1" spans="1:16" s="99" customFormat="1" ht="22.5" customHeight="1" x14ac:dyDescent="0.15">
      <c r="A1" s="303" t="s">
        <v>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6" s="99" customFormat="1" ht="22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6" s="99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8"/>
    </row>
    <row r="4" spans="1:16" s="99" customFormat="1" ht="22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6" s="99" customFormat="1" ht="22.5" customHeight="1" x14ac:dyDescent="0.15">
      <c r="A5" s="100" t="s">
        <v>44</v>
      </c>
      <c r="D5" s="101"/>
      <c r="E5" s="101"/>
      <c r="F5" s="101"/>
      <c r="G5" s="101"/>
      <c r="H5" s="101"/>
      <c r="I5" s="101"/>
      <c r="J5" s="101"/>
      <c r="K5" s="101"/>
      <c r="L5" s="101"/>
    </row>
    <row r="6" spans="1:16" s="99" customFormat="1" ht="22.5" customHeight="1" x14ac:dyDescent="0.15">
      <c r="A6" s="100" t="s">
        <v>126</v>
      </c>
      <c r="B6" s="101"/>
      <c r="C6" s="101"/>
      <c r="D6" s="101"/>
      <c r="E6" s="101"/>
      <c r="F6" s="102"/>
      <c r="G6" s="102"/>
      <c r="H6" s="102"/>
      <c r="I6" s="102"/>
      <c r="J6" s="102"/>
      <c r="K6" s="101"/>
      <c r="L6" s="101"/>
    </row>
    <row r="7" spans="1:16" s="99" customFormat="1" ht="42.75" customHeight="1" x14ac:dyDescent="0.15">
      <c r="A7" s="104" t="s">
        <v>16</v>
      </c>
      <c r="B7" s="104" t="s">
        <v>17</v>
      </c>
      <c r="C7" s="288" t="s">
        <v>3</v>
      </c>
      <c r="D7" s="289"/>
      <c r="E7" s="106" t="s">
        <v>37</v>
      </c>
      <c r="F7" s="106" t="s">
        <v>36</v>
      </c>
      <c r="G7" s="106" t="s">
        <v>33</v>
      </c>
      <c r="H7" s="106" t="s">
        <v>78</v>
      </c>
      <c r="I7" s="106" t="s">
        <v>34</v>
      </c>
      <c r="J7" s="106" t="s">
        <v>35</v>
      </c>
      <c r="K7" s="106" t="s">
        <v>201</v>
      </c>
      <c r="L7" s="194" t="s">
        <v>84</v>
      </c>
    </row>
    <row r="8" spans="1:16" s="99" customFormat="1" ht="44.25" customHeight="1" x14ac:dyDescent="0.15">
      <c r="A8" s="108" t="s">
        <v>75</v>
      </c>
      <c r="B8" s="108"/>
      <c r="C8" s="108">
        <v>1</v>
      </c>
      <c r="D8" s="110" t="s">
        <v>61</v>
      </c>
      <c r="E8" s="195"/>
      <c r="F8" s="146">
        <v>3000000</v>
      </c>
      <c r="G8" s="196">
        <v>43617</v>
      </c>
      <c r="H8" s="196">
        <v>43709</v>
      </c>
      <c r="I8" s="197">
        <v>43769</v>
      </c>
      <c r="J8" s="118" t="s">
        <v>140</v>
      </c>
      <c r="K8" s="144"/>
      <c r="L8" s="198"/>
      <c r="N8" s="199"/>
      <c r="P8" s="199"/>
    </row>
    <row r="9" spans="1:16" s="99" customFormat="1" ht="44.25" customHeight="1" thickBot="1" x14ac:dyDescent="0.2">
      <c r="A9" s="80" t="s">
        <v>98</v>
      </c>
      <c r="B9" s="80"/>
      <c r="C9" s="80">
        <v>1</v>
      </c>
      <c r="D9" s="82" t="s">
        <v>61</v>
      </c>
      <c r="E9" s="200"/>
      <c r="F9" s="153">
        <v>3980000</v>
      </c>
      <c r="G9" s="201">
        <v>43743</v>
      </c>
      <c r="H9" s="201">
        <v>43845</v>
      </c>
      <c r="I9" s="202">
        <v>43889</v>
      </c>
      <c r="J9" s="126" t="s">
        <v>141</v>
      </c>
      <c r="K9" s="203"/>
      <c r="L9" s="279"/>
      <c r="N9" s="199"/>
      <c r="P9" s="199"/>
    </row>
    <row r="10" spans="1:16" s="99" customFormat="1" ht="24" customHeight="1" thickTop="1" x14ac:dyDescent="0.15">
      <c r="A10" s="204" t="s">
        <v>10</v>
      </c>
      <c r="B10" s="135"/>
      <c r="C10" s="131"/>
      <c r="D10" s="132"/>
      <c r="E10" s="135"/>
      <c r="F10" s="159">
        <f>SUM(F8:F9)</f>
        <v>6980000</v>
      </c>
      <c r="G10" s="205"/>
      <c r="H10" s="205"/>
      <c r="I10" s="205"/>
      <c r="J10" s="206"/>
      <c r="K10" s="191">
        <f>SUM(K8:K9)</f>
        <v>0</v>
      </c>
      <c r="L10" s="192"/>
    </row>
    <row r="11" spans="1:16" s="99" customFormat="1" ht="22.5" customHeight="1" x14ac:dyDescent="0.15"/>
    <row r="12" spans="1:16" ht="22.5" customHeight="1" x14ac:dyDescent="0.15"/>
    <row r="13" spans="1:16" ht="22.5" customHeight="1" x14ac:dyDescent="0.15"/>
    <row r="14" spans="1:16" ht="22.5" customHeight="1" x14ac:dyDescent="0.15"/>
    <row r="15" spans="1:16" ht="22.5" customHeight="1" x14ac:dyDescent="0.15"/>
    <row r="16" spans="1:16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</sheetData>
  <mergeCells count="2">
    <mergeCell ref="C7:D7"/>
    <mergeCell ref="A1:L1"/>
  </mergeCells>
  <phoneticPr fontId="2"/>
  <printOptions horizontalCentered="1"/>
  <pageMargins left="0.39370078740157483" right="0.39370078740157483" top="0.78740157480314965" bottom="0.59055118110236227" header="0.23622047244094491" footer="0.19685039370078741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Normal="100" zoomScaleSheetLayoutView="100" workbookViewId="0">
      <selection activeCell="A7" sqref="A7:XFD7"/>
    </sheetView>
  </sheetViews>
  <sheetFormatPr defaultColWidth="3.5" defaultRowHeight="15" customHeight="1" x14ac:dyDescent="0.15"/>
  <cols>
    <col min="1" max="1" width="26.875" style="5" customWidth="1"/>
    <col min="2" max="2" width="15.625" style="5" customWidth="1"/>
    <col min="3" max="3" width="3.125" style="12" customWidth="1"/>
    <col min="4" max="4" width="3.125" style="5" customWidth="1"/>
    <col min="5" max="6" width="12.625" style="5" customWidth="1"/>
    <col min="7" max="9" width="11.125" style="5" customWidth="1"/>
    <col min="10" max="10" width="10.625" style="5" customWidth="1"/>
    <col min="11" max="11" width="11.125" style="5" customWidth="1"/>
    <col min="12" max="12" width="10.125" style="12" customWidth="1"/>
    <col min="13" max="16384" width="3.5" style="5"/>
  </cols>
  <sheetData>
    <row r="1" spans="1:14" s="99" customFormat="1" ht="22.5" customHeight="1" x14ac:dyDescent="0.15">
      <c r="A1" s="284" t="s">
        <v>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4" s="99" customFormat="1" ht="22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99" customFormat="1" ht="22.5" customHeight="1" x14ac:dyDescent="0.15">
      <c r="A3" s="39" t="str">
        <f>集計表!B3</f>
        <v>契約番号：〇〇Ｉ×××　　　　　　　　　　　　　　　　　　　　　　　　　　　　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s="99" customFormat="1" ht="22.5" customHeight="1" x14ac:dyDescent="0.15">
      <c r="A4" s="39" t="str">
        <f>集計表!B4</f>
        <v>実施機関：□□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s="99" customFormat="1" ht="22.5" customHeight="1" x14ac:dyDescent="0.15">
      <c r="A5" s="100" t="s">
        <v>44</v>
      </c>
      <c r="D5" s="37"/>
      <c r="E5" s="37"/>
      <c r="F5" s="37"/>
      <c r="G5" s="37"/>
      <c r="H5" s="37"/>
      <c r="I5" s="37"/>
      <c r="J5" s="37"/>
      <c r="K5" s="37"/>
      <c r="L5" s="37"/>
    </row>
    <row r="6" spans="1:14" s="99" customFormat="1" ht="22.5" customHeight="1" x14ac:dyDescent="0.15">
      <c r="A6" s="207" t="s">
        <v>127</v>
      </c>
      <c r="B6" s="208"/>
      <c r="C6" s="208"/>
      <c r="D6" s="208"/>
      <c r="E6" s="208"/>
      <c r="F6" s="209"/>
      <c r="G6" s="209"/>
      <c r="H6" s="209"/>
      <c r="I6" s="209"/>
      <c r="J6" s="209"/>
      <c r="K6" s="208"/>
      <c r="L6" s="208"/>
    </row>
    <row r="7" spans="1:14" s="99" customFormat="1" ht="43.5" customHeight="1" x14ac:dyDescent="0.15">
      <c r="A7" s="211" t="s">
        <v>16</v>
      </c>
      <c r="B7" s="211" t="s">
        <v>17</v>
      </c>
      <c r="C7" s="304" t="s">
        <v>3</v>
      </c>
      <c r="D7" s="305"/>
      <c r="E7" s="212" t="s">
        <v>37</v>
      </c>
      <c r="F7" s="212" t="s">
        <v>36</v>
      </c>
      <c r="G7" s="212" t="s">
        <v>33</v>
      </c>
      <c r="H7" s="212" t="s">
        <v>78</v>
      </c>
      <c r="I7" s="212" t="s">
        <v>34</v>
      </c>
      <c r="J7" s="213" t="s">
        <v>35</v>
      </c>
      <c r="K7" s="106" t="s">
        <v>201</v>
      </c>
      <c r="L7" s="214" t="s">
        <v>84</v>
      </c>
    </row>
    <row r="8" spans="1:14" s="99" customFormat="1" ht="30" customHeight="1" x14ac:dyDescent="0.15">
      <c r="A8" s="108" t="s">
        <v>99</v>
      </c>
      <c r="B8" s="108" t="s">
        <v>92</v>
      </c>
      <c r="C8" s="109">
        <v>1</v>
      </c>
      <c r="D8" s="215" t="s">
        <v>61</v>
      </c>
      <c r="E8" s="216"/>
      <c r="F8" s="217">
        <v>50000</v>
      </c>
      <c r="G8" s="218">
        <v>43615</v>
      </c>
      <c r="H8" s="218">
        <v>43617</v>
      </c>
      <c r="I8" s="218">
        <v>43677</v>
      </c>
      <c r="J8" s="219" t="s">
        <v>205</v>
      </c>
      <c r="K8" s="144"/>
      <c r="L8" s="220"/>
      <c r="N8" s="199"/>
    </row>
    <row r="9" spans="1:14" s="99" customFormat="1" ht="30" customHeight="1" x14ac:dyDescent="0.15">
      <c r="A9" s="108" t="s">
        <v>101</v>
      </c>
      <c r="B9" s="108"/>
      <c r="C9" s="109">
        <v>1</v>
      </c>
      <c r="D9" s="215" t="s">
        <v>61</v>
      </c>
      <c r="E9" s="216"/>
      <c r="F9" s="217">
        <v>150000</v>
      </c>
      <c r="G9" s="218">
        <v>43678</v>
      </c>
      <c r="H9" s="218">
        <v>43680</v>
      </c>
      <c r="I9" s="218">
        <v>43738</v>
      </c>
      <c r="J9" s="219" t="s">
        <v>206</v>
      </c>
      <c r="K9" s="148"/>
      <c r="L9" s="221"/>
      <c r="N9" s="199"/>
    </row>
    <row r="10" spans="1:14" s="99" customFormat="1" ht="30" customHeight="1" x14ac:dyDescent="0.15">
      <c r="A10" s="108" t="s">
        <v>100</v>
      </c>
      <c r="B10" s="108" t="s">
        <v>97</v>
      </c>
      <c r="C10" s="109">
        <v>1</v>
      </c>
      <c r="D10" s="215" t="s">
        <v>61</v>
      </c>
      <c r="E10" s="216"/>
      <c r="F10" s="217">
        <v>275000</v>
      </c>
      <c r="G10" s="218">
        <v>43798</v>
      </c>
      <c r="H10" s="218">
        <v>43800</v>
      </c>
      <c r="I10" s="218">
        <v>43861</v>
      </c>
      <c r="J10" s="219" t="s">
        <v>205</v>
      </c>
      <c r="K10" s="144"/>
      <c r="L10" s="220"/>
      <c r="N10" s="199"/>
    </row>
    <row r="11" spans="1:14" s="99" customFormat="1" ht="30" customHeight="1" thickBot="1" x14ac:dyDescent="0.2">
      <c r="A11" s="80" t="s">
        <v>102</v>
      </c>
      <c r="B11" s="80"/>
      <c r="C11" s="122">
        <v>1</v>
      </c>
      <c r="D11" s="222" t="s">
        <v>61</v>
      </c>
      <c r="E11" s="223"/>
      <c r="F11" s="224">
        <v>200000</v>
      </c>
      <c r="G11" s="225">
        <v>43845</v>
      </c>
      <c r="H11" s="225">
        <v>43847</v>
      </c>
      <c r="I11" s="225">
        <v>43889</v>
      </c>
      <c r="J11" s="219" t="s">
        <v>206</v>
      </c>
      <c r="K11" s="155"/>
      <c r="L11" s="226"/>
      <c r="N11" s="199"/>
    </row>
    <row r="12" spans="1:14" s="99" customFormat="1" ht="30" customHeight="1" thickTop="1" x14ac:dyDescent="0.15">
      <c r="A12" s="227" t="s">
        <v>10</v>
      </c>
      <c r="B12" s="228"/>
      <c r="C12" s="228"/>
      <c r="D12" s="229"/>
      <c r="E12" s="230"/>
      <c r="F12" s="134">
        <f>SUM(F8:F11)</f>
        <v>675000</v>
      </c>
      <c r="G12" s="228"/>
      <c r="H12" s="228"/>
      <c r="I12" s="228"/>
      <c r="J12" s="231"/>
      <c r="K12" s="233">
        <f>SUM(K8:K11)</f>
        <v>0</v>
      </c>
      <c r="L12" s="232"/>
    </row>
    <row r="13" spans="1:14" s="99" customFormat="1" ht="22.5" customHeight="1" x14ac:dyDescent="0.15">
      <c r="E13" s="234"/>
      <c r="F13" s="234"/>
    </row>
    <row r="14" spans="1:14" ht="22.5" customHeight="1" x14ac:dyDescent="0.15">
      <c r="E14" s="8"/>
      <c r="F14" s="8"/>
    </row>
    <row r="15" spans="1:14" ht="22.5" customHeight="1" x14ac:dyDescent="0.15">
      <c r="E15" s="8"/>
      <c r="F15" s="8"/>
    </row>
    <row r="16" spans="1:14" ht="22.5" customHeight="1" x14ac:dyDescent="0.15">
      <c r="E16" s="8"/>
      <c r="F16" s="8"/>
    </row>
    <row r="17" spans="5:6" ht="22.5" customHeight="1" x14ac:dyDescent="0.15">
      <c r="E17" s="8"/>
      <c r="F17" s="8"/>
    </row>
    <row r="18" spans="5:6" ht="22.5" customHeight="1" x14ac:dyDescent="0.15">
      <c r="E18" s="8"/>
      <c r="F18" s="8"/>
    </row>
    <row r="19" spans="5:6" ht="22.5" customHeight="1" x14ac:dyDescent="0.15">
      <c r="E19" s="8"/>
      <c r="F19" s="8"/>
    </row>
    <row r="20" spans="5:6" ht="22.5" customHeight="1" x14ac:dyDescent="0.15">
      <c r="E20" s="8"/>
      <c r="F20" s="8"/>
    </row>
    <row r="21" spans="5:6" ht="22.5" customHeight="1" x14ac:dyDescent="0.15">
      <c r="E21" s="8"/>
      <c r="F21" s="8"/>
    </row>
    <row r="22" spans="5:6" ht="22.5" customHeight="1" x14ac:dyDescent="0.15">
      <c r="E22" s="8"/>
      <c r="F22" s="8"/>
    </row>
    <row r="23" spans="5:6" ht="22.5" customHeight="1" x14ac:dyDescent="0.15">
      <c r="E23" s="8"/>
      <c r="F23" s="8"/>
    </row>
    <row r="24" spans="5:6" ht="22.5" customHeight="1" x14ac:dyDescent="0.15">
      <c r="E24" s="8"/>
      <c r="F24" s="8"/>
    </row>
    <row r="25" spans="5:6" ht="22.5" customHeight="1" x14ac:dyDescent="0.15">
      <c r="E25" s="8"/>
      <c r="F25" s="8"/>
    </row>
    <row r="26" spans="5:6" ht="22.5" customHeight="1" x14ac:dyDescent="0.15">
      <c r="E26" s="8"/>
      <c r="F26" s="8"/>
    </row>
    <row r="27" spans="5:6" ht="22.5" customHeight="1" x14ac:dyDescent="0.15">
      <c r="E27" s="8"/>
      <c r="F27" s="8"/>
    </row>
    <row r="28" spans="5:6" ht="22.5" customHeight="1" x14ac:dyDescent="0.15">
      <c r="E28" s="8"/>
      <c r="F28" s="8"/>
    </row>
    <row r="29" spans="5:6" ht="22.5" customHeight="1" x14ac:dyDescent="0.15">
      <c r="E29" s="8"/>
      <c r="F29" s="8"/>
    </row>
    <row r="30" spans="5:6" ht="22.5" customHeight="1" x14ac:dyDescent="0.15">
      <c r="E30" s="8"/>
      <c r="F30" s="8"/>
    </row>
    <row r="31" spans="5:6" ht="22.5" customHeight="1" x14ac:dyDescent="0.15">
      <c r="E31" s="8"/>
      <c r="F31" s="8"/>
    </row>
    <row r="32" spans="5:6" ht="22.5" customHeight="1" x14ac:dyDescent="0.15">
      <c r="E32" s="8"/>
      <c r="F32" s="8"/>
    </row>
    <row r="33" spans="5:6" ht="22.5" customHeight="1" x14ac:dyDescent="0.15">
      <c r="E33" s="8"/>
      <c r="F33" s="8"/>
    </row>
    <row r="34" spans="5:6" ht="22.5" customHeight="1" x14ac:dyDescent="0.15">
      <c r="E34" s="8"/>
      <c r="F34" s="8"/>
    </row>
    <row r="35" spans="5:6" ht="22.5" customHeight="1" x14ac:dyDescent="0.15">
      <c r="E35" s="8"/>
      <c r="F35" s="8"/>
    </row>
    <row r="36" spans="5:6" ht="22.5" customHeight="1" x14ac:dyDescent="0.15">
      <c r="E36" s="8"/>
      <c r="F36" s="8"/>
    </row>
    <row r="37" spans="5:6" ht="22.5" customHeight="1" x14ac:dyDescent="0.15">
      <c r="E37" s="8"/>
      <c r="F37" s="8"/>
    </row>
    <row r="38" spans="5:6" ht="22.5" customHeight="1" x14ac:dyDescent="0.15">
      <c r="E38" s="8"/>
      <c r="F38" s="8"/>
    </row>
    <row r="39" spans="5:6" ht="22.5" customHeight="1" x14ac:dyDescent="0.15">
      <c r="E39" s="8"/>
      <c r="F39" s="8"/>
    </row>
    <row r="40" spans="5:6" ht="22.5" customHeight="1" x14ac:dyDescent="0.15">
      <c r="E40" s="8"/>
      <c r="F40" s="8"/>
    </row>
    <row r="41" spans="5:6" ht="22.5" customHeight="1" x14ac:dyDescent="0.15">
      <c r="E41" s="8"/>
      <c r="F41" s="8"/>
    </row>
    <row r="42" spans="5:6" ht="22.5" customHeight="1" x14ac:dyDescent="0.15">
      <c r="E42" s="8"/>
      <c r="F42" s="8"/>
    </row>
    <row r="43" spans="5:6" ht="22.5" customHeight="1" x14ac:dyDescent="0.15">
      <c r="E43" s="8"/>
      <c r="F43" s="8"/>
    </row>
    <row r="44" spans="5:6" ht="22.5" customHeight="1" x14ac:dyDescent="0.15">
      <c r="E44" s="8"/>
      <c r="F44" s="8"/>
    </row>
    <row r="45" spans="5:6" ht="22.5" customHeight="1" x14ac:dyDescent="0.15"/>
    <row r="46" spans="5:6" ht="22.5" customHeight="1" x14ac:dyDescent="0.15"/>
    <row r="47" spans="5:6" ht="22.5" customHeight="1" x14ac:dyDescent="0.15"/>
    <row r="48" spans="5: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</sheetData>
  <mergeCells count="2">
    <mergeCell ref="C7:D7"/>
    <mergeCell ref="A1:L1"/>
  </mergeCells>
  <phoneticPr fontId="2"/>
  <printOptions horizontalCentered="1"/>
  <pageMargins left="0.39370078740157483" right="0.39370078740157483" top="0.78740157480314965" bottom="0.59055118110236227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集計表</vt:lpstr>
      <vt:lpstr>設備備品費</vt:lpstr>
      <vt:lpstr>消耗品費</vt:lpstr>
      <vt:lpstr>人件費 </vt:lpstr>
      <vt:lpstr>人件費補足資料</vt:lpstr>
      <vt:lpstr>謝金 </vt:lpstr>
      <vt:lpstr>旅費</vt:lpstr>
      <vt:lpstr>外注費</vt:lpstr>
      <vt:lpstr> 通信運搬費</vt:lpstr>
      <vt:lpstr>諸経費</vt:lpstr>
      <vt:lpstr>消費税相当額</vt:lpstr>
      <vt:lpstr>再委託費</vt:lpstr>
      <vt:lpstr>' 通信運搬費'!Print_Area</vt:lpstr>
      <vt:lpstr>外注費!Print_Area</vt:lpstr>
      <vt:lpstr>'謝金 '!Print_Area</vt:lpstr>
      <vt:lpstr>諸経費!Print_Area</vt:lpstr>
      <vt:lpstr>消費税相当額!Print_Area</vt:lpstr>
      <vt:lpstr>消耗品費!Print_Area</vt:lpstr>
      <vt:lpstr>'人件費 '!Print_Area</vt:lpstr>
      <vt:lpstr>設備備品費!Print_Area</vt:lpstr>
      <vt:lpstr>旅費!Print_Area</vt:lpstr>
      <vt:lpstr>'謝金 '!Print_Titles</vt:lpstr>
      <vt:lpstr>'人件費 '!Print_Titles</vt:lpstr>
      <vt:lpstr>旅費!Print_Titles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2022-06-15T04:11:17Z</dcterms:created>
  <dcterms:modified xsi:type="dcterms:W3CDTF">2022-06-15T04:11:21Z</dcterms:modified>
</cp:coreProperties>
</file>