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N:\06研究支援部\00研究支援部\0 委託要領（文科省・JAEA）\03 CLADS委託要領\＊様式テンプレート\0 ホームページ掲載用\"/>
    </mc:Choice>
  </mc:AlternateContent>
  <bookViews>
    <workbookView xWindow="-23730" yWindow="690" windowWidth="22155" windowHeight="13785" tabRatio="731" activeTab="2"/>
  </bookViews>
  <sheets>
    <sheet name="様式6_理論" sheetId="9" r:id="rId1"/>
    <sheet name="様式7_人件費積算書(給与等)" sheetId="73" r:id="rId2"/>
    <sheet name="様式8_人件費積算書(社保料等）" sheetId="77" r:id="rId3"/>
  </sheets>
  <definedNames>
    <definedName name="DOCKBN">#REF!</definedName>
    <definedName name="GOUGISPACE1">#REF!</definedName>
    <definedName name="GOUGISPACE2">#REF!</definedName>
    <definedName name="_xlnm.Print_Area" localSheetId="0">様式6_理論!$A$1:$AA$13</definedName>
    <definedName name="_xlnm.Print_Area" localSheetId="1">'様式7_人件費積算書(給与等)'!$A$1:$Y$13</definedName>
    <definedName name="_xlnm.Print_Area" localSheetId="2">'様式8_人件費積算書(社保料等）'!$A$1:$AD$17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2" i="77" l="1"/>
  <c r="AD11" i="77"/>
  <c r="AD10" i="77"/>
  <c r="AD9" i="77"/>
  <c r="G9" i="77"/>
  <c r="J9" i="77" s="1"/>
  <c r="AD7" i="77"/>
  <c r="AD6" i="77"/>
  <c r="AD5" i="77"/>
  <c r="AD4" i="77"/>
  <c r="G4" i="77"/>
  <c r="J4" i="77" s="1"/>
  <c r="U13" i="73"/>
  <c r="V13" i="73"/>
  <c r="R12" i="73"/>
  <c r="T12" i="73" s="1"/>
  <c r="R11" i="73"/>
  <c r="S11" i="73" s="1"/>
  <c r="R9" i="73"/>
  <c r="T9" i="73" s="1"/>
  <c r="R8" i="73"/>
  <c r="T8" i="73" s="1"/>
  <c r="R6" i="73"/>
  <c r="S6" i="73" s="1"/>
  <c r="T11" i="73" l="1"/>
  <c r="W11" i="73" s="1"/>
  <c r="X11" i="73" s="1"/>
  <c r="AD8" i="77"/>
  <c r="S9" i="73"/>
  <c r="W9" i="73" s="1"/>
  <c r="X9" i="73" s="1"/>
  <c r="AD13" i="77"/>
  <c r="AD14" i="77" s="1"/>
  <c r="S12" i="73"/>
  <c r="W12" i="73" s="1"/>
  <c r="X12" i="73" s="1"/>
  <c r="T6" i="73"/>
  <c r="S8" i="73"/>
  <c r="W8" i="73" s="1"/>
  <c r="X8" i="73" s="1"/>
  <c r="T13" i="73" l="1"/>
  <c r="W6" i="73"/>
  <c r="S13" i="73"/>
  <c r="X6" i="73" l="1"/>
  <c r="X13" i="73" s="1"/>
  <c r="W13" i="73"/>
  <c r="N9" i="9"/>
  <c r="N10" i="9" s="1"/>
  <c r="L9" i="9"/>
  <c r="L10" i="9" s="1"/>
  <c r="J9" i="9"/>
  <c r="J10" i="9" s="1"/>
  <c r="H9" i="9"/>
  <c r="H10" i="9" s="1"/>
  <c r="F9" i="9"/>
  <c r="F10" i="9" s="1"/>
  <c r="W7" i="9"/>
  <c r="Y7" i="9" s="1"/>
  <c r="E7" i="9"/>
  <c r="G7" i="9" s="1"/>
  <c r="I7" i="9" s="1"/>
  <c r="K7" i="9" s="1"/>
  <c r="M7" i="9" s="1"/>
  <c r="O7" i="9" s="1"/>
  <c r="Q7" i="9" s="1"/>
  <c r="S7" i="9" s="1"/>
  <c r="M10" i="9"/>
  <c r="K10" i="9"/>
  <c r="I10" i="9"/>
  <c r="G10" i="9"/>
  <c r="E10" i="9"/>
  <c r="D9" i="9"/>
  <c r="D10" i="9" s="1"/>
  <c r="P9" i="9"/>
  <c r="P10" i="9" s="1"/>
  <c r="R9" i="9"/>
  <c r="R10" i="9" s="1"/>
  <c r="T9" i="9"/>
  <c r="T10" i="9" s="1"/>
  <c r="V9" i="9"/>
  <c r="V10" i="9" s="1"/>
  <c r="X9" i="9"/>
  <c r="X10" i="9" s="1"/>
  <c r="Z9" i="9"/>
  <c r="Z10" i="9" s="1"/>
  <c r="W10" i="9"/>
  <c r="U10" i="9"/>
  <c r="S10" i="9"/>
  <c r="Q10" i="9"/>
  <c r="O10" i="9"/>
  <c r="Y10" i="9"/>
  <c r="C10" i="9"/>
  <c r="AA9" i="9" l="1"/>
  <c r="AA10" i="9" s="1"/>
</calcChain>
</file>

<file path=xl/sharedStrings.xml><?xml version="1.0" encoding="utf-8"?>
<sst xmlns="http://schemas.openxmlformats.org/spreadsheetml/2006/main" count="193" uniqueCount="81">
  <si>
    <t>※委託研究実施年度の年間理論総労働時間とする。</t>
    <rPh sb="1" eb="3">
      <t>イタク</t>
    </rPh>
    <rPh sb="3" eb="5">
      <t>ケンキュウ</t>
    </rPh>
    <rPh sb="5" eb="7">
      <t>ジッシ</t>
    </rPh>
    <rPh sb="7" eb="9">
      <t>ネンド</t>
    </rPh>
    <rPh sb="10" eb="12">
      <t>ネンカン</t>
    </rPh>
    <rPh sb="12" eb="14">
      <t>リロン</t>
    </rPh>
    <rPh sb="14" eb="15">
      <t>ソウ</t>
    </rPh>
    <rPh sb="15" eb="17">
      <t>ロウドウ</t>
    </rPh>
    <rPh sb="17" eb="19">
      <t>ジカン</t>
    </rPh>
    <phoneticPr fontId="4"/>
  </si>
  <si>
    <t>単価</t>
    <rPh sb="0" eb="2">
      <t>タンカ</t>
    </rPh>
    <phoneticPr fontId="6"/>
  </si>
  <si>
    <t>時間／日</t>
    <rPh sb="0" eb="2">
      <t>ジカン</t>
    </rPh>
    <rPh sb="3" eb="4">
      <t>ニチ</t>
    </rPh>
    <phoneticPr fontId="4"/>
  </si>
  <si>
    <t>計</t>
    <rPh sb="0" eb="1">
      <t>ケイ</t>
    </rPh>
    <phoneticPr fontId="4"/>
  </si>
  <si>
    <t>年月</t>
    <rPh sb="0" eb="1">
      <t>ネン</t>
    </rPh>
    <rPh sb="1" eb="2">
      <t>ツキ</t>
    </rPh>
    <phoneticPr fontId="4"/>
  </si>
  <si>
    <t>日</t>
    <rPh sb="0" eb="1">
      <t>ニチ</t>
    </rPh>
    <phoneticPr fontId="4"/>
  </si>
  <si>
    <t>時間</t>
    <rPh sb="0" eb="2">
      <t>ジカン</t>
    </rPh>
    <phoneticPr fontId="4"/>
  </si>
  <si>
    <t>合計</t>
    <rPh sb="0" eb="2">
      <t>ゴウケイ</t>
    </rPh>
    <phoneticPr fontId="6"/>
  </si>
  <si>
    <t>合計</t>
    <rPh sb="0" eb="2">
      <t>ゴウケイ</t>
    </rPh>
    <phoneticPr fontId="4"/>
  </si>
  <si>
    <t>月</t>
    <phoneticPr fontId="4"/>
  </si>
  <si>
    <t>計</t>
    <rPh sb="0" eb="1">
      <t>ケイ</t>
    </rPh>
    <phoneticPr fontId="6"/>
  </si>
  <si>
    <t>10月</t>
  </si>
  <si>
    <t>11月</t>
  </si>
  <si>
    <t>12月</t>
  </si>
  <si>
    <t>1月</t>
  </si>
  <si>
    <t>2月</t>
  </si>
  <si>
    <t>5月</t>
  </si>
  <si>
    <t>6月</t>
  </si>
  <si>
    <t>7月</t>
  </si>
  <si>
    <t>8月</t>
  </si>
  <si>
    <t>9月</t>
  </si>
  <si>
    <t>3月</t>
  </si>
  <si>
    <t>×</t>
    <phoneticPr fontId="6"/>
  </si>
  <si>
    <t>１日当たり
所定労働時間</t>
    <rPh sb="1" eb="2">
      <t>ニチ</t>
    </rPh>
    <rPh sb="2" eb="3">
      <t>ア</t>
    </rPh>
    <rPh sb="6" eb="8">
      <t>ショテイ</t>
    </rPh>
    <rPh sb="8" eb="10">
      <t>ロウドウ</t>
    </rPh>
    <rPh sb="10" eb="12">
      <t>ジカン</t>
    </rPh>
    <phoneticPr fontId="4"/>
  </si>
  <si>
    <t>中項目</t>
  </si>
  <si>
    <t>氏名</t>
  </si>
  <si>
    <t>摘要</t>
  </si>
  <si>
    <t>交通費
月・日</t>
    <phoneticPr fontId="31"/>
  </si>
  <si>
    <t>金額
（A×B）</t>
    <phoneticPr fontId="31"/>
  </si>
  <si>
    <t>交通費</t>
  </si>
  <si>
    <t>賞与
（期末･
勤勉
手当）</t>
    <rPh sb="0" eb="2">
      <t>ショウヨ</t>
    </rPh>
    <rPh sb="11" eb="13">
      <t>テアテ</t>
    </rPh>
    <phoneticPr fontId="31"/>
  </si>
  <si>
    <t>退職
手当
等</t>
    <rPh sb="6" eb="7">
      <t>トウ</t>
    </rPh>
    <phoneticPr fontId="31"/>
  </si>
  <si>
    <t>合計</t>
  </si>
  <si>
    <t>備考</t>
    <phoneticPr fontId="31"/>
  </si>
  <si>
    <t>4月</t>
  </si>
  <si>
    <t>計（Ｂ）</t>
    <phoneticPr fontId="31"/>
  </si>
  <si>
    <t>業務担当職員</t>
  </si>
  <si>
    <t>主任研究員</t>
  </si>
  <si>
    <t>月額</t>
  </si>
  <si>
    <t>（超勤手当）</t>
  </si>
  <si>
    <t>研究員Ａ</t>
  </si>
  <si>
    <t>日額</t>
  </si>
  <si>
    <t>時間給</t>
  </si>
  <si>
    <t>補助者</t>
  </si>
  <si>
    <t>○○○</t>
  </si>
  <si>
    <t>合　　　　計</t>
  </si>
  <si>
    <t>注）社会保険料は、掛率等が変更されている場合がありますので、給与担当者に必ず確認してください。</t>
    <rPh sb="36" eb="37">
      <t>カナラ</t>
    </rPh>
    <phoneticPr fontId="31"/>
  </si>
  <si>
    <t>　従　事　時　間
（単位：時間・日・月）　</t>
    <phoneticPr fontId="31"/>
  </si>
  <si>
    <t>単価
(時間・日・月)
（Ａ）</t>
    <rPh sb="0" eb="2">
      <t>タンカ</t>
    </rPh>
    <rPh sb="4" eb="6">
      <t>ジカン</t>
    </rPh>
    <rPh sb="7" eb="8">
      <t>ニチ</t>
    </rPh>
    <rPh sb="9" eb="10">
      <t>ツキ</t>
    </rPh>
    <phoneticPr fontId="31"/>
  </si>
  <si>
    <t>消費税
対象額</t>
    <rPh sb="0" eb="3">
      <t>ショウヒゼイ</t>
    </rPh>
    <rPh sb="4" eb="6">
      <t>タイショウ</t>
    </rPh>
    <rPh sb="6" eb="7">
      <t>ガク</t>
    </rPh>
    <phoneticPr fontId="4"/>
  </si>
  <si>
    <t>研究員B</t>
    <phoneticPr fontId="4"/>
  </si>
  <si>
    <t>名前</t>
    <rPh sb="0" eb="2">
      <t>ナマエ</t>
    </rPh>
    <phoneticPr fontId="6"/>
  </si>
  <si>
    <t>研究
手当</t>
    <rPh sb="0" eb="2">
      <t>ケンキュウ</t>
    </rPh>
    <rPh sb="3" eb="5">
      <t>テア</t>
    </rPh>
    <phoneticPr fontId="6"/>
  </si>
  <si>
    <t>扶養
手当</t>
    <rPh sb="0" eb="2">
      <t>フヨウ</t>
    </rPh>
    <rPh sb="3" eb="5">
      <t>テアテ</t>
    </rPh>
    <phoneticPr fontId="6"/>
  </si>
  <si>
    <t>住居
手当</t>
    <rPh sb="0" eb="2">
      <t>ジュウキョ</t>
    </rPh>
    <rPh sb="3" eb="5">
      <t>テアテ</t>
    </rPh>
    <phoneticPr fontId="6"/>
  </si>
  <si>
    <t>通勤
手当</t>
    <rPh sb="0" eb="2">
      <t>ツウキン</t>
    </rPh>
    <rPh sb="3" eb="5">
      <t>テアテ</t>
    </rPh>
    <phoneticPr fontId="6"/>
  </si>
  <si>
    <t>報酬月額
(左の合計)</t>
    <phoneticPr fontId="6"/>
  </si>
  <si>
    <t>標準報酬
月額</t>
    <rPh sb="0" eb="2">
      <t>ヒョウジュン</t>
    </rPh>
    <rPh sb="2" eb="4">
      <t>ホウシュウ</t>
    </rPh>
    <rPh sb="5" eb="7">
      <t>ゲツガク</t>
    </rPh>
    <phoneticPr fontId="6"/>
  </si>
  <si>
    <t>積算単価</t>
    <rPh sb="0" eb="2">
      <t>セキサン</t>
    </rPh>
    <rPh sb="2" eb="4">
      <t>タンカ</t>
    </rPh>
    <phoneticPr fontId="6"/>
  </si>
  <si>
    <t>算　　　　　　　　　式　</t>
    <rPh sb="0" eb="1">
      <t>ザン</t>
    </rPh>
    <rPh sb="10" eb="11">
      <t>シキ</t>
    </rPh>
    <phoneticPr fontId="6"/>
  </si>
  <si>
    <t>主任研究員</t>
    <rPh sb="0" eb="2">
      <t>シュニン</t>
    </rPh>
    <rPh sb="2" eb="4">
      <t>ケンキュウ</t>
    </rPh>
    <rPh sb="4" eb="5">
      <t>イン</t>
    </rPh>
    <phoneticPr fontId="6"/>
  </si>
  <si>
    <t>健：</t>
    <rPh sb="0" eb="1">
      <t>ケン</t>
    </rPh>
    <phoneticPr fontId="6"/>
  </si>
  <si>
    <t>×</t>
  </si>
  <si>
    <t>／</t>
  </si>
  <si>
    <t>月</t>
  </si>
  <si>
    <t>+</t>
    <phoneticPr fontId="6"/>
  </si>
  <si>
    <t>＝</t>
  </si>
  <si>
    <t>厚：</t>
    <rPh sb="0" eb="1">
      <t>コウ</t>
    </rPh>
    <phoneticPr fontId="6"/>
  </si>
  <si>
    <t>子：</t>
    <rPh sb="0" eb="1">
      <t>コ</t>
    </rPh>
    <phoneticPr fontId="6"/>
  </si>
  <si>
    <t>雇：</t>
    <rPh sb="0" eb="1">
      <t>ヤトイ</t>
    </rPh>
    <phoneticPr fontId="6"/>
  </si>
  <si>
    <t>研究員Ａ</t>
    <rPh sb="0" eb="3">
      <t>ケンキュウイン</t>
    </rPh>
    <phoneticPr fontId="6"/>
  </si>
  <si>
    <t>×</t>
    <phoneticPr fontId="6"/>
  </si>
  <si>
    <t>+</t>
    <phoneticPr fontId="6"/>
  </si>
  <si>
    <t>×</t>
    <phoneticPr fontId="6"/>
  </si>
  <si>
    <t>+</t>
    <phoneticPr fontId="6"/>
  </si>
  <si>
    <t>健：健康保険、厚：厚生年金保険、子：子ども・子育て拠出金、雇：雇用保険</t>
    <rPh sb="16" eb="17">
      <t>コ</t>
    </rPh>
    <rPh sb="18" eb="19">
      <t>コ</t>
    </rPh>
    <rPh sb="22" eb="24">
      <t>コソダ</t>
    </rPh>
    <rPh sb="25" eb="28">
      <t>キョシュツキン</t>
    </rPh>
    <phoneticPr fontId="4"/>
  </si>
  <si>
    <t>賞与
（期末・
勤勉
手当）</t>
    <rPh sb="0" eb="2">
      <t>ショウヨ</t>
    </rPh>
    <rPh sb="4" eb="5">
      <t>キ</t>
    </rPh>
    <rPh sb="5" eb="6">
      <t>スエ</t>
    </rPh>
    <rPh sb="8" eb="9">
      <t>ツトム</t>
    </rPh>
    <rPh sb="9" eb="10">
      <t>ツトム</t>
    </rPh>
    <rPh sb="11" eb="13">
      <t>テア</t>
    </rPh>
    <phoneticPr fontId="6"/>
  </si>
  <si>
    <t>令和　　年度</t>
    <rPh sb="0" eb="2">
      <t>レイワ</t>
    </rPh>
    <rPh sb="5" eb="6">
      <t>ド</t>
    </rPh>
    <phoneticPr fontId="4"/>
  </si>
  <si>
    <r>
      <t>人件費積算書（給与等）　　</t>
    </r>
    <r>
      <rPr>
        <sz val="11"/>
        <color rgb="FFFF0000"/>
        <rFont val="ＭＳ Ｐゴシック"/>
        <family val="3"/>
        <charset val="128"/>
      </rPr>
      <t>（記載例）</t>
    </r>
    <rPh sb="0" eb="3">
      <t>ジンケンヒ</t>
    </rPh>
    <rPh sb="3" eb="5">
      <t>セキサン</t>
    </rPh>
    <rPh sb="5" eb="6">
      <t>ショ</t>
    </rPh>
    <rPh sb="7" eb="9">
      <t>キュウヨ</t>
    </rPh>
    <rPh sb="9" eb="10">
      <t>トウ</t>
    </rPh>
    <rPh sb="14" eb="16">
      <t>キサイ</t>
    </rPh>
    <rPh sb="16" eb="17">
      <t>レイ</t>
    </rPh>
    <phoneticPr fontId="31"/>
  </si>
  <si>
    <r>
      <t>年間理論総労働時間計算書　</t>
    </r>
    <r>
      <rPr>
        <sz val="12"/>
        <color rgb="FFFF0000"/>
        <rFont val="ＭＳ ゴシック"/>
        <family val="3"/>
        <charset val="128"/>
      </rPr>
      <t>（記載例）</t>
    </r>
    <phoneticPr fontId="4"/>
  </si>
  <si>
    <r>
      <t>人件費積算書（社会保険料等事業主負担分）　　</t>
    </r>
    <r>
      <rPr>
        <sz val="11"/>
        <color rgb="FFFF0000"/>
        <rFont val="ＭＳ Ｐゴシック"/>
        <family val="3"/>
        <charset val="128"/>
      </rPr>
      <t>(記載例）</t>
    </r>
    <rPh sb="7" eb="9">
      <t>シャカイ</t>
    </rPh>
    <rPh sb="9" eb="12">
      <t>ホケンリョウ</t>
    </rPh>
    <rPh sb="12" eb="13">
      <t>トウ</t>
    </rPh>
    <rPh sb="13" eb="16">
      <t>ジギョウヌシ</t>
    </rPh>
    <rPh sb="16" eb="19">
      <t>フタンブン</t>
    </rPh>
    <rPh sb="23" eb="25">
      <t>キサイ</t>
    </rPh>
    <rPh sb="25" eb="26">
      <t>レイ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</si>
</sst>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9" formatCode="#,##0;&quot;△ &quot;#,##0"/>
    <numFmt numFmtId="181" formatCode="#,##0.00_ "/>
    <numFmt numFmtId="182" formatCode="0.00_);[Red]\(0.00\)"/>
    <numFmt numFmtId="183" formatCode="#,##0_ "/>
  </numFmts>
  <fonts count="37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Osaka"/>
      <family val="3"/>
      <charset val="128"/>
    </font>
    <font>
      <sz val="10"/>
      <color indexed="8"/>
      <name val="Arial"/>
      <family val="2"/>
    </font>
    <font>
      <sz val="6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30" fillId="0" borderId="0"/>
    <xf numFmtId="0" fontId="30" fillId="0" borderId="0"/>
    <xf numFmtId="0" fontId="27" fillId="4" borderId="0" applyNumberFormat="0" applyBorder="0" applyAlignment="0" applyProtection="0">
      <alignment vertical="center"/>
    </xf>
    <xf numFmtId="0" fontId="2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4" fillId="0" borderId="0"/>
    <xf numFmtId="38" fontId="3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9" fillId="0" borderId="12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vertical="center" shrinkToFit="1"/>
    </xf>
    <xf numFmtId="0" fontId="9" fillId="0" borderId="16" xfId="0" applyFont="1" applyBorder="1" applyAlignment="1">
      <alignment vertical="center"/>
    </xf>
    <xf numFmtId="38" fontId="9" fillId="0" borderId="16" xfId="33" applyFont="1" applyBorder="1" applyAlignment="1">
      <alignment vertical="center"/>
    </xf>
    <xf numFmtId="38" fontId="9" fillId="0" borderId="11" xfId="33" applyFont="1" applyBorder="1" applyAlignment="1">
      <alignment vertical="center"/>
    </xf>
    <xf numFmtId="0" fontId="8" fillId="0" borderId="12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right" vertical="center"/>
    </xf>
    <xf numFmtId="0" fontId="9" fillId="0" borderId="17" xfId="0" applyFont="1" applyBorder="1" applyAlignment="1">
      <alignment vertical="center"/>
    </xf>
    <xf numFmtId="0" fontId="32" fillId="0" borderId="0" xfId="45" applyFont="1">
      <alignment vertical="center"/>
    </xf>
    <xf numFmtId="0" fontId="28" fillId="0" borderId="11" xfId="45" applyFont="1" applyBorder="1" applyAlignment="1">
      <alignment vertical="center"/>
    </xf>
    <xf numFmtId="0" fontId="28" fillId="0" borderId="11" xfId="45" applyFont="1" applyBorder="1" applyAlignment="1">
      <alignment vertical="center" wrapText="1"/>
    </xf>
    <xf numFmtId="179" fontId="28" fillId="0" borderId="11" xfId="45" applyNumberFormat="1" applyFont="1" applyBorder="1" applyAlignment="1">
      <alignment horizontal="center" vertical="center"/>
    </xf>
    <xf numFmtId="179" fontId="28" fillId="0" borderId="11" xfId="45" applyNumberFormat="1" applyFont="1" applyBorder="1">
      <alignment vertical="center"/>
    </xf>
    <xf numFmtId="179" fontId="28" fillId="0" borderId="11" xfId="45" applyNumberFormat="1" applyFont="1" applyBorder="1" applyAlignment="1">
      <alignment horizontal="right" vertical="center"/>
    </xf>
    <xf numFmtId="179" fontId="28" fillId="0" borderId="11" xfId="45" applyNumberFormat="1" applyFont="1" applyBorder="1" applyAlignment="1">
      <alignment vertical="center"/>
    </xf>
    <xf numFmtId="0" fontId="28" fillId="0" borderId="11" xfId="45" applyFont="1" applyBorder="1">
      <alignment vertical="center"/>
    </xf>
    <xf numFmtId="179" fontId="28" fillId="0" borderId="26" xfId="45" applyNumberFormat="1" applyFont="1" applyBorder="1" applyAlignment="1">
      <alignment horizontal="center" vertical="center"/>
    </xf>
    <xf numFmtId="0" fontId="28" fillId="0" borderId="27" xfId="45" applyFont="1" applyBorder="1" applyAlignment="1">
      <alignment vertical="center" wrapText="1"/>
    </xf>
    <xf numFmtId="0" fontId="28" fillId="0" borderId="27" xfId="45" applyFont="1" applyBorder="1">
      <alignment vertical="center"/>
    </xf>
    <xf numFmtId="179" fontId="28" fillId="0" borderId="27" xfId="45" applyNumberFormat="1" applyFont="1" applyBorder="1" applyAlignment="1">
      <alignment horizontal="right" vertical="center"/>
    </xf>
    <xf numFmtId="0" fontId="28" fillId="0" borderId="28" xfId="45" applyFont="1" applyBorder="1">
      <alignment vertical="center"/>
    </xf>
    <xf numFmtId="179" fontId="5" fillId="0" borderId="11" xfId="45" applyNumberFormat="1" applyFont="1" applyBorder="1" applyAlignment="1">
      <alignment vertical="center"/>
    </xf>
    <xf numFmtId="179" fontId="5" fillId="0" borderId="11" xfId="45" applyNumberFormat="1" applyFont="1" applyBorder="1">
      <alignment vertical="center"/>
    </xf>
    <xf numFmtId="179" fontId="5" fillId="0" borderId="11" xfId="45" applyNumberFormat="1" applyFont="1" applyBorder="1" applyAlignment="1">
      <alignment horizontal="right" vertical="center"/>
    </xf>
    <xf numFmtId="179" fontId="5" fillId="24" borderId="11" xfId="45" applyNumberFormat="1" applyFont="1" applyFill="1" applyBorder="1" applyAlignment="1">
      <alignment vertical="center"/>
    </xf>
    <xf numFmtId="179" fontId="5" fillId="0" borderId="26" xfId="45" applyNumberFormat="1" applyFont="1" applyBorder="1" applyAlignment="1">
      <alignment horizontal="right" vertical="center"/>
    </xf>
    <xf numFmtId="179" fontId="5" fillId="0" borderId="26" xfId="45" applyNumberFormat="1" applyFont="1" applyBorder="1">
      <alignment vertical="center"/>
    </xf>
    <xf numFmtId="179" fontId="5" fillId="0" borderId="11" xfId="45" applyNumberFormat="1" applyFont="1" applyBorder="1" applyAlignment="1">
      <alignment horizontal="center" vertical="center"/>
    </xf>
    <xf numFmtId="179" fontId="5" fillId="24" borderId="11" xfId="45" applyNumberFormat="1" applyFont="1" applyFill="1" applyBorder="1" applyAlignment="1">
      <alignment horizontal="right" vertical="center"/>
    </xf>
    <xf numFmtId="179" fontId="5" fillId="0" borderId="27" xfId="45" applyNumberFormat="1" applyFont="1" applyBorder="1">
      <alignment vertical="center"/>
    </xf>
    <xf numFmtId="179" fontId="28" fillId="0" borderId="28" xfId="45" applyNumberFormat="1" applyFont="1" applyBorder="1" applyAlignment="1">
      <alignment vertical="center"/>
    </xf>
    <xf numFmtId="0" fontId="28" fillId="0" borderId="11" xfId="45" applyFont="1" applyBorder="1" applyAlignment="1">
      <alignment horizontal="center" vertical="center" wrapText="1"/>
    </xf>
    <xf numFmtId="0" fontId="28" fillId="0" borderId="11" xfId="45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47" applyFont="1" applyFill="1">
      <alignment vertical="center"/>
    </xf>
    <xf numFmtId="0" fontId="28" fillId="0" borderId="11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distributed" vertical="center" wrapText="1"/>
    </xf>
    <xf numFmtId="0" fontId="28" fillId="0" borderId="0" xfId="47" applyFont="1" applyFill="1">
      <alignment vertical="center"/>
    </xf>
    <xf numFmtId="0" fontId="28" fillId="0" borderId="24" xfId="0" applyFont="1" applyFill="1" applyBorder="1" applyAlignment="1">
      <alignment horizontal="center" vertical="center"/>
    </xf>
    <xf numFmtId="38" fontId="5" fillId="0" borderId="0" xfId="33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81" fontId="5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right" vertical="center"/>
    </xf>
    <xf numFmtId="182" fontId="5" fillId="0" borderId="0" xfId="0" applyNumberFormat="1" applyFont="1" applyFill="1" applyBorder="1" applyAlignment="1">
      <alignment horizontal="right" vertical="center"/>
    </xf>
    <xf numFmtId="183" fontId="5" fillId="0" borderId="25" xfId="0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vertical="center"/>
    </xf>
    <xf numFmtId="0" fontId="28" fillId="0" borderId="12" xfId="0" applyFont="1" applyFill="1" applyBorder="1" applyAlignment="1">
      <alignment horizontal="center" vertical="center"/>
    </xf>
    <xf numFmtId="181" fontId="5" fillId="0" borderId="17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right" vertical="center"/>
    </xf>
    <xf numFmtId="182" fontId="5" fillId="0" borderId="17" xfId="0" applyNumberFormat="1" applyFont="1" applyFill="1" applyBorder="1" applyAlignment="1">
      <alignment horizontal="right" vertical="center"/>
    </xf>
    <xf numFmtId="183" fontId="5" fillId="0" borderId="11" xfId="0" applyNumberFormat="1" applyFont="1" applyFill="1" applyBorder="1" applyAlignment="1">
      <alignment horizontal="right" vertical="center"/>
    </xf>
    <xf numFmtId="181" fontId="5" fillId="0" borderId="17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6" fontId="28" fillId="0" borderId="0" xfId="46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181" fontId="10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181" fontId="28" fillId="0" borderId="0" xfId="0" applyNumberFormat="1" applyFont="1" applyFill="1" applyAlignment="1">
      <alignment horizontal="center" vertical="center"/>
    </xf>
    <xf numFmtId="0" fontId="28" fillId="0" borderId="0" xfId="47" applyFont="1" applyFill="1" applyAlignment="1">
      <alignment vertical="center"/>
    </xf>
    <xf numFmtId="0" fontId="5" fillId="0" borderId="0" xfId="45" applyFont="1">
      <alignment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8" fillId="0" borderId="29" xfId="45" applyFont="1" applyBorder="1" applyAlignment="1">
      <alignment horizontal="center" vertical="center"/>
    </xf>
    <xf numFmtId="0" fontId="28" fillId="0" borderId="30" xfId="45" applyFont="1" applyBorder="1" applyAlignment="1">
      <alignment horizontal="center" vertical="center"/>
    </xf>
    <xf numFmtId="0" fontId="28" fillId="0" borderId="31" xfId="45" applyFont="1" applyBorder="1" applyAlignment="1">
      <alignment horizontal="center" vertical="center"/>
    </xf>
    <xf numFmtId="0" fontId="5" fillId="0" borderId="0" xfId="45" applyFont="1" applyAlignment="1">
      <alignment horizontal="center" vertical="center"/>
    </xf>
    <xf numFmtId="0" fontId="28" fillId="0" borderId="11" xfId="45" applyFont="1" applyBorder="1" applyAlignment="1">
      <alignment horizontal="center" vertical="center" wrapText="1"/>
    </xf>
    <xf numFmtId="0" fontId="28" fillId="0" borderId="11" xfId="45" applyFont="1" applyBorder="1" applyAlignment="1">
      <alignment horizontal="center" vertical="center"/>
    </xf>
    <xf numFmtId="0" fontId="28" fillId="0" borderId="10" xfId="45" applyFont="1" applyBorder="1" applyAlignment="1">
      <alignment horizontal="center" vertical="center" wrapText="1"/>
    </xf>
    <xf numFmtId="0" fontId="28" fillId="0" borderId="16" xfId="45" applyFont="1" applyBorder="1" applyAlignment="1">
      <alignment horizontal="center" vertical="center"/>
    </xf>
    <xf numFmtId="0" fontId="5" fillId="0" borderId="0" xfId="47" applyFont="1" applyFill="1" applyAlignment="1">
      <alignment horizontal="center" vertical="center"/>
    </xf>
    <xf numFmtId="0" fontId="28" fillId="0" borderId="11" xfId="0" applyFont="1" applyFill="1" applyBorder="1" applyAlignment="1">
      <alignment horizontal="center" vertical="center" wrapText="1"/>
    </xf>
    <xf numFmtId="0" fontId="5" fillId="0" borderId="10" xfId="48" applyFont="1" applyFill="1" applyBorder="1" applyAlignment="1">
      <alignment horizontal="center" vertical="center"/>
    </xf>
    <xf numFmtId="0" fontId="5" fillId="0" borderId="13" xfId="48" applyFont="1" applyFill="1" applyBorder="1" applyAlignment="1">
      <alignment horizontal="center" vertical="center"/>
    </xf>
    <xf numFmtId="0" fontId="5" fillId="0" borderId="16" xfId="48" applyFont="1" applyFill="1" applyBorder="1" applyAlignment="1">
      <alignment horizontal="center" vertical="center"/>
    </xf>
    <xf numFmtId="38" fontId="5" fillId="0" borderId="10" xfId="33" applyFont="1" applyFill="1" applyBorder="1" applyAlignment="1">
      <alignment horizontal="right" vertical="center"/>
    </xf>
    <xf numFmtId="38" fontId="5" fillId="0" borderId="13" xfId="33" applyFont="1" applyFill="1" applyBorder="1" applyAlignment="1">
      <alignment horizontal="right" vertical="center"/>
    </xf>
    <xf numFmtId="38" fontId="5" fillId="0" borderId="16" xfId="33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right" vertical="center" wrapText="1"/>
    </xf>
    <xf numFmtId="38" fontId="5" fillId="0" borderId="10" xfId="0" applyNumberFormat="1" applyFont="1" applyFill="1" applyBorder="1" applyAlignment="1">
      <alignment horizontal="right" vertical="center" wrapText="1"/>
    </xf>
    <xf numFmtId="183" fontId="5" fillId="0" borderId="17" xfId="0" applyNumberFormat="1" applyFont="1" applyFill="1" applyBorder="1" applyAlignment="1">
      <alignment horizontal="center" vertical="center"/>
    </xf>
    <xf numFmtId="0" fontId="5" fillId="0" borderId="10" xfId="48" applyFont="1" applyFill="1" applyBorder="1" applyAlignment="1">
      <alignment horizontal="center" vertical="center" wrapText="1"/>
    </xf>
    <xf numFmtId="0" fontId="5" fillId="0" borderId="13" xfId="48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52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/>
    <cellStyle name="桁区切り 2 2" xfId="5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6" builtinId="7"/>
    <cellStyle name="入力" xfId="41" builtinId="20" customBuiltin="1"/>
    <cellStyle name="標準" xfId="0" builtinId="0"/>
    <cellStyle name="標準 2" xfId="42"/>
    <cellStyle name="標準 2 2" xfId="50"/>
    <cellStyle name="標準 3" xfId="43"/>
    <cellStyle name="標準 3 2" xfId="51"/>
    <cellStyle name="標準 4" xfId="45"/>
    <cellStyle name="標準 4 2" xfId="47"/>
    <cellStyle name="標準 5" xfId="49"/>
    <cellStyle name="標準 5 2" xfId="54"/>
    <cellStyle name="標準 6" xfId="53"/>
    <cellStyle name="標準_15-1様式⑩社会保険料" xfId="48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1</xdr:row>
      <xdr:rowOff>295275</xdr:rowOff>
    </xdr:from>
    <xdr:to>
      <xdr:col>12</xdr:col>
      <xdr:colOff>114300</xdr:colOff>
      <xdr:row>3</xdr:row>
      <xdr:rowOff>47625</xdr:rowOff>
    </xdr:to>
    <xdr:sp macro="" textlink="">
      <xdr:nvSpPr>
        <xdr:cNvPr id="2078" name="AutoShape 30">
          <a:extLst>
            <a:ext uri="{FF2B5EF4-FFF2-40B4-BE49-F238E27FC236}">
              <a16:creationId xmlns="" xmlns:a16="http://schemas.microsoft.com/office/drawing/2014/main" id="{00000000-0008-0000-0600-00001E080000}"/>
            </a:ext>
          </a:extLst>
        </xdr:cNvPr>
        <xdr:cNvSpPr>
          <a:spLocks noChangeArrowheads="1"/>
        </xdr:cNvSpPr>
      </xdr:nvSpPr>
      <xdr:spPr bwMode="auto">
        <a:xfrm>
          <a:off x="1952625" y="600075"/>
          <a:ext cx="2800350" cy="361950"/>
        </a:xfrm>
        <a:prstGeom prst="wedgeRoundRectCallout">
          <a:avLst>
            <a:gd name="adj1" fmla="val -65648"/>
            <a:gd name="adj2" fmla="val 57631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Osaka"/>
            </a:rPr>
            <a:t>就業規則等に基づく所定労働日数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view="pageBreakPreview" zoomScaleNormal="100" zoomScaleSheetLayoutView="100" workbookViewId="0">
      <selection activeCell="O4" sqref="O4"/>
    </sheetView>
  </sheetViews>
  <sheetFormatPr defaultColWidth="7.5" defaultRowHeight="14.25"/>
  <cols>
    <col min="1" max="1" width="10.5" style="3" customWidth="1"/>
    <col min="2" max="2" width="6.625" style="3" customWidth="1"/>
    <col min="3" max="26" width="4.375" style="3" customWidth="1"/>
    <col min="27" max="27" width="7.625" style="3" customWidth="1"/>
    <col min="28" max="16384" width="7.5" style="3"/>
  </cols>
  <sheetData>
    <row r="1" spans="1:27" ht="24" customHeight="1">
      <c r="A1" s="76" t="s">
        <v>79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</row>
    <row r="2" spans="1:27" ht="24" customHeight="1"/>
    <row r="3" spans="1:27" ht="24" customHeight="1"/>
    <row r="4" spans="1:27" ht="24" customHeight="1"/>
    <row r="5" spans="1:27" ht="24" customHeight="1">
      <c r="W5" s="15"/>
      <c r="X5" s="15"/>
      <c r="Y5" s="15"/>
      <c r="Z5" s="15"/>
    </row>
    <row r="6" spans="1:27" ht="24" customHeight="1">
      <c r="A6" s="4"/>
      <c r="B6" s="5" t="s">
        <v>4</v>
      </c>
      <c r="C6" s="79" t="s">
        <v>77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75"/>
      <c r="X6" s="75"/>
      <c r="Y6" s="75"/>
      <c r="Z6" s="81"/>
      <c r="AA6" s="82" t="s">
        <v>8</v>
      </c>
    </row>
    <row r="7" spans="1:27" ht="42.75" customHeight="1">
      <c r="A7" s="13" t="s">
        <v>23</v>
      </c>
      <c r="B7" s="6"/>
      <c r="C7" s="2">
        <v>4</v>
      </c>
      <c r="D7" s="7" t="s">
        <v>9</v>
      </c>
      <c r="E7" s="2">
        <f>C7+1</f>
        <v>5</v>
      </c>
      <c r="F7" s="7" t="s">
        <v>9</v>
      </c>
      <c r="G7" s="2">
        <f>E7+1</f>
        <v>6</v>
      </c>
      <c r="H7" s="7" t="s">
        <v>9</v>
      </c>
      <c r="I7" s="2">
        <f>G7+1</f>
        <v>7</v>
      </c>
      <c r="J7" s="7" t="s">
        <v>9</v>
      </c>
      <c r="K7" s="2">
        <f>I7+1</f>
        <v>8</v>
      </c>
      <c r="L7" s="7" t="s">
        <v>9</v>
      </c>
      <c r="M7" s="2">
        <f>K7+1</f>
        <v>9</v>
      </c>
      <c r="N7" s="7" t="s">
        <v>9</v>
      </c>
      <c r="O7" s="2">
        <f>M7+1</f>
        <v>10</v>
      </c>
      <c r="P7" s="7" t="s">
        <v>9</v>
      </c>
      <c r="Q7" s="2">
        <f>O7+1</f>
        <v>11</v>
      </c>
      <c r="R7" s="7" t="s">
        <v>9</v>
      </c>
      <c r="S7" s="2">
        <f>Q7+1</f>
        <v>12</v>
      </c>
      <c r="T7" s="7" t="s">
        <v>9</v>
      </c>
      <c r="U7" s="2">
        <v>1</v>
      </c>
      <c r="V7" s="7" t="s">
        <v>9</v>
      </c>
      <c r="W7" s="2">
        <f>U7+1</f>
        <v>2</v>
      </c>
      <c r="X7" s="7" t="s">
        <v>9</v>
      </c>
      <c r="Y7" s="2">
        <f>W7+1</f>
        <v>3</v>
      </c>
      <c r="Z7" s="7" t="s">
        <v>9</v>
      </c>
      <c r="AA7" s="83"/>
    </row>
    <row r="8" spans="1:27" ht="30" customHeight="1">
      <c r="A8" s="1"/>
      <c r="B8" s="8"/>
      <c r="C8" s="14" t="s">
        <v>5</v>
      </c>
      <c r="D8" s="14" t="s">
        <v>6</v>
      </c>
      <c r="E8" s="14" t="s">
        <v>5</v>
      </c>
      <c r="F8" s="14" t="s">
        <v>6</v>
      </c>
      <c r="G8" s="14" t="s">
        <v>5</v>
      </c>
      <c r="H8" s="14" t="s">
        <v>6</v>
      </c>
      <c r="I8" s="14" t="s">
        <v>5</v>
      </c>
      <c r="J8" s="14" t="s">
        <v>6</v>
      </c>
      <c r="K8" s="14" t="s">
        <v>5</v>
      </c>
      <c r="L8" s="14" t="s">
        <v>6</v>
      </c>
      <c r="M8" s="14" t="s">
        <v>5</v>
      </c>
      <c r="N8" s="14" t="s">
        <v>6</v>
      </c>
      <c r="O8" s="14" t="s">
        <v>5</v>
      </c>
      <c r="P8" s="14" t="s">
        <v>6</v>
      </c>
      <c r="Q8" s="14" t="s">
        <v>5</v>
      </c>
      <c r="R8" s="14" t="s">
        <v>6</v>
      </c>
      <c r="S8" s="14" t="s">
        <v>5</v>
      </c>
      <c r="T8" s="14" t="s">
        <v>6</v>
      </c>
      <c r="U8" s="14" t="s">
        <v>5</v>
      </c>
      <c r="V8" s="14" t="s">
        <v>6</v>
      </c>
      <c r="W8" s="14" t="s">
        <v>5</v>
      </c>
      <c r="X8" s="14" t="s">
        <v>6</v>
      </c>
      <c r="Y8" s="14" t="s">
        <v>5</v>
      </c>
      <c r="Z8" s="14" t="s">
        <v>6</v>
      </c>
      <c r="AA8" s="14" t="s">
        <v>6</v>
      </c>
    </row>
    <row r="9" spans="1:27" ht="29.25" customHeight="1">
      <c r="A9" s="42">
        <v>8</v>
      </c>
      <c r="B9" s="9" t="s">
        <v>2</v>
      </c>
      <c r="C9" s="10">
        <v>25</v>
      </c>
      <c r="D9" s="10">
        <f>A9*C9</f>
        <v>200</v>
      </c>
      <c r="E9" s="10">
        <v>25</v>
      </c>
      <c r="F9" s="10">
        <f>A9*E9</f>
        <v>200</v>
      </c>
      <c r="G9" s="10">
        <v>25</v>
      </c>
      <c r="H9" s="10">
        <f>A9*G9</f>
        <v>200</v>
      </c>
      <c r="I9" s="10">
        <v>25</v>
      </c>
      <c r="J9" s="10">
        <f>A9*I9</f>
        <v>200</v>
      </c>
      <c r="K9" s="10">
        <v>25</v>
      </c>
      <c r="L9" s="10">
        <f>A9*K9</f>
        <v>200</v>
      </c>
      <c r="M9" s="10">
        <v>25</v>
      </c>
      <c r="N9" s="10">
        <f>A9*M9</f>
        <v>200</v>
      </c>
      <c r="O9" s="10">
        <v>25</v>
      </c>
      <c r="P9" s="10">
        <f>A9*O9</f>
        <v>200</v>
      </c>
      <c r="Q9" s="10">
        <v>24</v>
      </c>
      <c r="R9" s="10">
        <f>A9*Q9</f>
        <v>192</v>
      </c>
      <c r="S9" s="10">
        <v>25</v>
      </c>
      <c r="T9" s="10">
        <f>A9*S9</f>
        <v>200</v>
      </c>
      <c r="U9" s="10">
        <v>22</v>
      </c>
      <c r="V9" s="10">
        <f>A9*U9</f>
        <v>176</v>
      </c>
      <c r="W9" s="10">
        <v>23</v>
      </c>
      <c r="X9" s="10">
        <f>A9*W9</f>
        <v>184</v>
      </c>
      <c r="Y9" s="10">
        <v>22</v>
      </c>
      <c r="Z9" s="10">
        <f>Y9*A9</f>
        <v>176</v>
      </c>
      <c r="AA9" s="11">
        <f>SUM(D9,F9,H9,J9,L9,N9,P9,R9,T9,V9,X9,Z9)</f>
        <v>2328</v>
      </c>
    </row>
    <row r="10" spans="1:27" ht="29.25" customHeight="1">
      <c r="A10" s="78" t="s">
        <v>3</v>
      </c>
      <c r="B10" s="78"/>
      <c r="C10" s="41">
        <f t="shared" ref="C10:AA10" si="0">C9</f>
        <v>25</v>
      </c>
      <c r="D10" s="41">
        <f t="shared" si="0"/>
        <v>200</v>
      </c>
      <c r="E10" s="41">
        <f t="shared" ref="E10:N10" si="1">E9</f>
        <v>25</v>
      </c>
      <c r="F10" s="41">
        <f t="shared" si="1"/>
        <v>200</v>
      </c>
      <c r="G10" s="41">
        <f t="shared" si="1"/>
        <v>25</v>
      </c>
      <c r="H10" s="41">
        <f t="shared" si="1"/>
        <v>200</v>
      </c>
      <c r="I10" s="41">
        <f t="shared" si="1"/>
        <v>25</v>
      </c>
      <c r="J10" s="41">
        <f t="shared" si="1"/>
        <v>200</v>
      </c>
      <c r="K10" s="41">
        <f t="shared" si="1"/>
        <v>25</v>
      </c>
      <c r="L10" s="41">
        <f t="shared" si="1"/>
        <v>200</v>
      </c>
      <c r="M10" s="41">
        <f t="shared" si="1"/>
        <v>25</v>
      </c>
      <c r="N10" s="41">
        <f t="shared" si="1"/>
        <v>200</v>
      </c>
      <c r="O10" s="41">
        <f t="shared" si="0"/>
        <v>25</v>
      </c>
      <c r="P10" s="41">
        <f t="shared" si="0"/>
        <v>200</v>
      </c>
      <c r="Q10" s="41">
        <f t="shared" si="0"/>
        <v>24</v>
      </c>
      <c r="R10" s="41">
        <f t="shared" si="0"/>
        <v>192</v>
      </c>
      <c r="S10" s="41">
        <f t="shared" si="0"/>
        <v>25</v>
      </c>
      <c r="T10" s="41">
        <f t="shared" si="0"/>
        <v>200</v>
      </c>
      <c r="U10" s="41">
        <f t="shared" si="0"/>
        <v>22</v>
      </c>
      <c r="V10" s="41">
        <f t="shared" si="0"/>
        <v>176</v>
      </c>
      <c r="W10" s="41">
        <f t="shared" si="0"/>
        <v>23</v>
      </c>
      <c r="X10" s="41">
        <f t="shared" si="0"/>
        <v>184</v>
      </c>
      <c r="Y10" s="41">
        <f t="shared" si="0"/>
        <v>22</v>
      </c>
      <c r="Z10" s="41">
        <f t="shared" si="0"/>
        <v>176</v>
      </c>
      <c r="AA10" s="12">
        <f t="shared" si="0"/>
        <v>2328</v>
      </c>
    </row>
    <row r="12" spans="1:27">
      <c r="A12" s="43" t="s">
        <v>0</v>
      </c>
    </row>
    <row r="17" spans="15:15" ht="14.25" customHeight="1"/>
    <row r="19" spans="15:15">
      <c r="O19" s="44"/>
    </row>
  </sheetData>
  <mergeCells count="4">
    <mergeCell ref="A10:B10"/>
    <mergeCell ref="C6:Z6"/>
    <mergeCell ref="A1:AA1"/>
    <mergeCell ref="AA6:AA7"/>
  </mergeCells>
  <phoneticPr fontId="4"/>
  <printOptions horizontalCentered="1"/>
  <pageMargins left="0.39370078740157483" right="0.39370078740157483" top="0.98425196850393704" bottom="0.59055118110236227" header="0.59055118110236227" footer="0.19685039370078741"/>
  <pageSetup paperSize="9" firstPageNumber="10" orientation="landscape" useFirstPageNumber="1" r:id="rId1"/>
  <headerFooter alignWithMargins="0">
    <oddFooter>&amp;R&amp;8原子力機構【CLADS委託研究実施要領】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"/>
  <sheetViews>
    <sheetView view="pageBreakPreview" zoomScaleNormal="100" zoomScaleSheetLayoutView="100" workbookViewId="0">
      <selection activeCell="E7" sqref="E7"/>
    </sheetView>
  </sheetViews>
  <sheetFormatPr defaultRowHeight="18" customHeight="1"/>
  <cols>
    <col min="1" max="1" width="12.125" style="74" customWidth="1"/>
    <col min="2" max="2" width="11.875" style="74" customWidth="1"/>
    <col min="3" max="3" width="9" style="74"/>
    <col min="4" max="4" width="11.375" style="74" customWidth="1"/>
    <col min="5" max="5" width="9.125" style="74" bestFit="1" customWidth="1"/>
    <col min="6" max="17" width="5" style="74" customWidth="1"/>
    <col min="18" max="18" width="6.5" style="74" customWidth="1"/>
    <col min="19" max="19" width="10.25" style="74" customWidth="1"/>
    <col min="20" max="22" width="7.75" style="74" customWidth="1"/>
    <col min="23" max="24" width="9.25" style="74" bestFit="1" customWidth="1"/>
    <col min="25" max="25" width="6.375" style="74" customWidth="1"/>
    <col min="26" max="16384" width="9" style="74"/>
  </cols>
  <sheetData>
    <row r="1" spans="1:25" ht="24" customHeight="1">
      <c r="A1" s="87" t="s">
        <v>78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5" ht="24" customHeight="1">
      <c r="A2" s="16"/>
    </row>
    <row r="3" spans="1:25" ht="24" customHeight="1">
      <c r="A3" s="88" t="s">
        <v>24</v>
      </c>
      <c r="B3" s="88" t="s">
        <v>25</v>
      </c>
      <c r="C3" s="89" t="s">
        <v>26</v>
      </c>
      <c r="D3" s="88" t="s">
        <v>48</v>
      </c>
      <c r="E3" s="88" t="s">
        <v>27</v>
      </c>
      <c r="F3" s="88" t="s">
        <v>47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17"/>
      <c r="S3" s="88" t="s">
        <v>28</v>
      </c>
      <c r="T3" s="89" t="s">
        <v>29</v>
      </c>
      <c r="U3" s="88" t="s">
        <v>30</v>
      </c>
      <c r="V3" s="88" t="s">
        <v>31</v>
      </c>
      <c r="W3" s="89" t="s">
        <v>32</v>
      </c>
      <c r="X3" s="90" t="s">
        <v>49</v>
      </c>
      <c r="Y3" s="89" t="s">
        <v>33</v>
      </c>
    </row>
    <row r="4" spans="1:25" ht="24" customHeight="1">
      <c r="A4" s="88"/>
      <c r="B4" s="88"/>
      <c r="C4" s="89"/>
      <c r="D4" s="88"/>
      <c r="E4" s="89"/>
      <c r="F4" s="40" t="s">
        <v>34</v>
      </c>
      <c r="G4" s="40" t="s">
        <v>16</v>
      </c>
      <c r="H4" s="40" t="s">
        <v>17</v>
      </c>
      <c r="I4" s="40" t="s">
        <v>18</v>
      </c>
      <c r="J4" s="40" t="s">
        <v>19</v>
      </c>
      <c r="K4" s="40" t="s">
        <v>20</v>
      </c>
      <c r="L4" s="40" t="s">
        <v>11</v>
      </c>
      <c r="M4" s="40" t="s">
        <v>12</v>
      </c>
      <c r="N4" s="40" t="s">
        <v>13</v>
      </c>
      <c r="O4" s="40" t="s">
        <v>14</v>
      </c>
      <c r="P4" s="40" t="s">
        <v>15</v>
      </c>
      <c r="Q4" s="40" t="s">
        <v>21</v>
      </c>
      <c r="R4" s="40" t="s">
        <v>35</v>
      </c>
      <c r="S4" s="89"/>
      <c r="T4" s="89"/>
      <c r="U4" s="88"/>
      <c r="V4" s="88"/>
      <c r="W4" s="89"/>
      <c r="X4" s="91"/>
      <c r="Y4" s="89"/>
    </row>
    <row r="5" spans="1:25" ht="24" customHeight="1">
      <c r="A5" s="18" t="s">
        <v>36</v>
      </c>
      <c r="B5" s="39"/>
      <c r="C5" s="40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20"/>
      <c r="T5" s="19"/>
      <c r="U5" s="19"/>
      <c r="V5" s="19"/>
      <c r="W5" s="21"/>
      <c r="X5" s="21"/>
      <c r="Y5" s="40"/>
    </row>
    <row r="6" spans="1:25" ht="24" customHeight="1">
      <c r="A6" s="18"/>
      <c r="B6" s="18" t="s">
        <v>37</v>
      </c>
      <c r="C6" s="17" t="s">
        <v>38</v>
      </c>
      <c r="D6" s="22">
        <v>386000</v>
      </c>
      <c r="E6" s="22">
        <v>26000</v>
      </c>
      <c r="F6" s="30">
        <v>0</v>
      </c>
      <c r="G6" s="30">
        <v>0</v>
      </c>
      <c r="H6" s="30">
        <v>0</v>
      </c>
      <c r="I6" s="30">
        <v>0</v>
      </c>
      <c r="J6" s="31">
        <v>1</v>
      </c>
      <c r="K6" s="31">
        <v>1</v>
      </c>
      <c r="L6" s="30">
        <v>1</v>
      </c>
      <c r="M6" s="30">
        <v>1</v>
      </c>
      <c r="N6" s="30">
        <v>1</v>
      </c>
      <c r="O6" s="30">
        <v>0</v>
      </c>
      <c r="P6" s="30">
        <v>0</v>
      </c>
      <c r="Q6" s="30">
        <v>0</v>
      </c>
      <c r="R6" s="31">
        <f>SUM(F6:Q6)</f>
        <v>5</v>
      </c>
      <c r="S6" s="31">
        <f>D6*R6</f>
        <v>1930000</v>
      </c>
      <c r="T6" s="31">
        <f>E6*R6</f>
        <v>130000</v>
      </c>
      <c r="U6" s="31">
        <v>106250</v>
      </c>
      <c r="V6" s="30">
        <v>0</v>
      </c>
      <c r="W6" s="29">
        <f>SUM(S6:V6)</f>
        <v>2166250</v>
      </c>
      <c r="X6" s="32">
        <f>W6-T6</f>
        <v>2036250</v>
      </c>
      <c r="Y6" s="23"/>
    </row>
    <row r="7" spans="1:25" ht="24" customHeight="1">
      <c r="A7" s="18"/>
      <c r="B7" s="18" t="s">
        <v>39</v>
      </c>
      <c r="C7" s="40"/>
      <c r="D7" s="19"/>
      <c r="E7" s="24"/>
      <c r="F7" s="30"/>
      <c r="G7" s="30"/>
      <c r="H7" s="30"/>
      <c r="I7" s="30"/>
      <c r="J7" s="31"/>
      <c r="K7" s="31"/>
      <c r="L7" s="31"/>
      <c r="M7" s="31"/>
      <c r="N7" s="31"/>
      <c r="O7" s="31"/>
      <c r="P7" s="31"/>
      <c r="Q7" s="31"/>
      <c r="R7" s="31"/>
      <c r="S7" s="31"/>
      <c r="T7" s="33"/>
      <c r="U7" s="33"/>
      <c r="V7" s="34"/>
      <c r="W7" s="29"/>
      <c r="X7" s="32"/>
      <c r="Y7" s="23"/>
    </row>
    <row r="8" spans="1:25" ht="24" customHeight="1">
      <c r="A8" s="18"/>
      <c r="B8" s="18" t="s">
        <v>40</v>
      </c>
      <c r="C8" s="23" t="s">
        <v>41</v>
      </c>
      <c r="D8" s="21">
        <v>16000</v>
      </c>
      <c r="E8" s="21">
        <v>9800</v>
      </c>
      <c r="F8" s="30">
        <v>0</v>
      </c>
      <c r="G8" s="30">
        <v>0</v>
      </c>
      <c r="H8" s="30">
        <v>0</v>
      </c>
      <c r="I8" s="30">
        <v>0</v>
      </c>
      <c r="J8" s="30">
        <v>20</v>
      </c>
      <c r="K8" s="30">
        <v>20</v>
      </c>
      <c r="L8" s="30">
        <v>20</v>
      </c>
      <c r="M8" s="30">
        <v>20</v>
      </c>
      <c r="N8" s="30">
        <v>20</v>
      </c>
      <c r="O8" s="30">
        <v>0</v>
      </c>
      <c r="P8" s="30">
        <v>0</v>
      </c>
      <c r="Q8" s="30">
        <v>0</v>
      </c>
      <c r="R8" s="31">
        <f>SUM(F8:Q8)</f>
        <v>100</v>
      </c>
      <c r="S8" s="31">
        <f>D8*R8</f>
        <v>1600000</v>
      </c>
      <c r="T8" s="31">
        <f>E8*R8/20</f>
        <v>49000</v>
      </c>
      <c r="U8" s="31">
        <v>85333</v>
      </c>
      <c r="V8" s="30">
        <v>0</v>
      </c>
      <c r="W8" s="29">
        <f>SUM(S8:V8)</f>
        <v>1734333</v>
      </c>
      <c r="X8" s="32">
        <f t="shared" ref="X8:X9" si="0">W8-T8</f>
        <v>1685333</v>
      </c>
      <c r="Y8" s="23"/>
    </row>
    <row r="9" spans="1:25" ht="24" customHeight="1">
      <c r="A9" s="18"/>
      <c r="B9" s="18" t="s">
        <v>50</v>
      </c>
      <c r="C9" s="23" t="s">
        <v>42</v>
      </c>
      <c r="D9" s="21">
        <v>1850</v>
      </c>
      <c r="E9" s="21">
        <v>320</v>
      </c>
      <c r="F9" s="30">
        <v>120</v>
      </c>
      <c r="G9" s="30">
        <v>120</v>
      </c>
      <c r="H9" s="30">
        <v>120</v>
      </c>
      <c r="I9" s="30">
        <v>120</v>
      </c>
      <c r="J9" s="30">
        <v>120</v>
      </c>
      <c r="K9" s="30">
        <v>120</v>
      </c>
      <c r="L9" s="30">
        <v>120</v>
      </c>
      <c r="M9" s="30">
        <v>120</v>
      </c>
      <c r="N9" s="30">
        <v>120</v>
      </c>
      <c r="O9" s="30">
        <v>120</v>
      </c>
      <c r="P9" s="30">
        <v>120</v>
      </c>
      <c r="Q9" s="30">
        <v>120</v>
      </c>
      <c r="R9" s="31">
        <f>SUM(F9:Q9)</f>
        <v>1440</v>
      </c>
      <c r="S9" s="31">
        <f>D9*R9</f>
        <v>2664000</v>
      </c>
      <c r="T9" s="31">
        <f>E9*R9/6</f>
        <v>76800</v>
      </c>
      <c r="U9" s="31">
        <v>0</v>
      </c>
      <c r="V9" s="30">
        <v>0</v>
      </c>
      <c r="W9" s="29">
        <f>SUM(S9:V9)</f>
        <v>2740800</v>
      </c>
      <c r="X9" s="32">
        <f t="shared" si="0"/>
        <v>2664000</v>
      </c>
      <c r="Y9" s="23"/>
    </row>
    <row r="10" spans="1:25" ht="24" customHeight="1">
      <c r="A10" s="18" t="s">
        <v>43</v>
      </c>
      <c r="B10" s="39"/>
      <c r="C10" s="40"/>
      <c r="D10" s="19"/>
      <c r="E10" s="19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1"/>
      <c r="T10" s="31"/>
      <c r="U10" s="31"/>
      <c r="V10" s="31"/>
      <c r="W10" s="31"/>
      <c r="X10" s="36"/>
      <c r="Y10" s="23"/>
    </row>
    <row r="11" spans="1:25" ht="24" customHeight="1">
      <c r="A11" s="18"/>
      <c r="B11" s="18" t="s">
        <v>44</v>
      </c>
      <c r="C11" s="23" t="s">
        <v>42</v>
      </c>
      <c r="D11" s="21">
        <v>1200</v>
      </c>
      <c r="E11" s="21">
        <v>16000</v>
      </c>
      <c r="F11" s="30">
        <v>120</v>
      </c>
      <c r="G11" s="30">
        <v>120</v>
      </c>
      <c r="H11" s="30">
        <v>120</v>
      </c>
      <c r="I11" s="30">
        <v>120</v>
      </c>
      <c r="J11" s="30">
        <v>120</v>
      </c>
      <c r="K11" s="30">
        <v>120</v>
      </c>
      <c r="L11" s="30">
        <v>120</v>
      </c>
      <c r="M11" s="30">
        <v>120</v>
      </c>
      <c r="N11" s="30">
        <v>120</v>
      </c>
      <c r="O11" s="30">
        <v>120</v>
      </c>
      <c r="P11" s="30">
        <v>120</v>
      </c>
      <c r="Q11" s="30">
        <v>120</v>
      </c>
      <c r="R11" s="31">
        <f>SUM(F11:Q11)</f>
        <v>1440</v>
      </c>
      <c r="S11" s="31">
        <f>D11*R11</f>
        <v>1728000</v>
      </c>
      <c r="T11" s="31">
        <f>E11*R11/120</f>
        <v>192000</v>
      </c>
      <c r="U11" s="31">
        <v>0</v>
      </c>
      <c r="V11" s="30">
        <v>0</v>
      </c>
      <c r="W11" s="29">
        <f t="shared" ref="W11:W12" si="1">SUM(S11:V11)</f>
        <v>1920000</v>
      </c>
      <c r="X11" s="32">
        <f t="shared" ref="X11:X12" si="2">W11-T11</f>
        <v>1728000</v>
      </c>
      <c r="Y11" s="23"/>
    </row>
    <row r="12" spans="1:25" ht="24" customHeight="1" thickBot="1">
      <c r="A12" s="25"/>
      <c r="B12" s="25" t="s">
        <v>44</v>
      </c>
      <c r="C12" s="26" t="s">
        <v>42</v>
      </c>
      <c r="D12" s="27">
        <v>1150</v>
      </c>
      <c r="E12" s="27">
        <v>490</v>
      </c>
      <c r="F12" s="37">
        <v>60</v>
      </c>
      <c r="G12" s="37">
        <v>60</v>
      </c>
      <c r="H12" s="37">
        <v>60</v>
      </c>
      <c r="I12" s="37">
        <v>60</v>
      </c>
      <c r="J12" s="37">
        <v>60</v>
      </c>
      <c r="K12" s="37">
        <v>60</v>
      </c>
      <c r="L12" s="37">
        <v>60</v>
      </c>
      <c r="M12" s="37">
        <v>60</v>
      </c>
      <c r="N12" s="37">
        <v>60</v>
      </c>
      <c r="O12" s="37">
        <v>60</v>
      </c>
      <c r="P12" s="37">
        <v>60</v>
      </c>
      <c r="Q12" s="37">
        <v>60</v>
      </c>
      <c r="R12" s="31">
        <f>SUM(F12:Q12)</f>
        <v>720</v>
      </c>
      <c r="S12" s="31">
        <f>D12*R12</f>
        <v>828000</v>
      </c>
      <c r="T12" s="31">
        <f>E12*R12/6</f>
        <v>58800</v>
      </c>
      <c r="U12" s="31">
        <v>0</v>
      </c>
      <c r="V12" s="30">
        <v>0</v>
      </c>
      <c r="W12" s="29">
        <f t="shared" si="1"/>
        <v>886800</v>
      </c>
      <c r="X12" s="32">
        <f t="shared" si="2"/>
        <v>828000</v>
      </c>
      <c r="Y12" s="26"/>
    </row>
    <row r="13" spans="1:25" ht="24" customHeight="1" thickTop="1">
      <c r="A13" s="84" t="s">
        <v>45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6"/>
      <c r="S13" s="38">
        <f>SUM(S5:S12)</f>
        <v>8750000</v>
      </c>
      <c r="T13" s="38">
        <f t="shared" ref="T13:X13" si="3">SUM(T5:T12)</f>
        <v>506600</v>
      </c>
      <c r="U13" s="38">
        <f t="shared" si="3"/>
        <v>191583</v>
      </c>
      <c r="V13" s="38">
        <f t="shared" si="3"/>
        <v>0</v>
      </c>
      <c r="W13" s="38">
        <f t="shared" si="3"/>
        <v>9448183</v>
      </c>
      <c r="X13" s="38">
        <f t="shared" si="3"/>
        <v>8941583</v>
      </c>
      <c r="Y13" s="28"/>
    </row>
    <row r="14" spans="1:25" ht="18" customHeight="1">
      <c r="A14" s="16"/>
    </row>
  </sheetData>
  <mergeCells count="15">
    <mergeCell ref="A13:R13"/>
    <mergeCell ref="A1:Y1"/>
    <mergeCell ref="A3:A4"/>
    <mergeCell ref="B3:B4"/>
    <mergeCell ref="C3:C4"/>
    <mergeCell ref="D3:D4"/>
    <mergeCell ref="E3:E4"/>
    <mergeCell ref="F3:Q3"/>
    <mergeCell ref="S3:S4"/>
    <mergeCell ref="T3:T4"/>
    <mergeCell ref="U3:U4"/>
    <mergeCell ref="V3:V4"/>
    <mergeCell ref="W3:W4"/>
    <mergeCell ref="Y3:Y4"/>
    <mergeCell ref="X3:X4"/>
  </mergeCells>
  <phoneticPr fontId="4"/>
  <printOptions horizontalCentered="1"/>
  <pageMargins left="0.15748031496062992" right="0.15748031496062992" top="0.9055118110236221" bottom="0.35433070866141736" header="0.15748031496062992" footer="0.15748031496062992"/>
  <pageSetup paperSize="9" scale="75" orientation="landscape" r:id="rId1"/>
  <headerFooter>
    <oddFooter>&amp;R&amp;10原子力機構【CLADS委託研究実施要領】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1"/>
  <sheetViews>
    <sheetView tabSelected="1" view="pageBreakPreview" zoomScaleNormal="100" zoomScaleSheetLayoutView="100" workbookViewId="0">
      <selection activeCell="C9" sqref="C9:C13"/>
    </sheetView>
  </sheetViews>
  <sheetFormatPr defaultRowHeight="18" customHeight="1"/>
  <cols>
    <col min="1" max="1" width="12.625" style="45" customWidth="1"/>
    <col min="2" max="9" width="8.625" style="45" customWidth="1"/>
    <col min="10" max="10" width="9.625" style="45" customWidth="1"/>
    <col min="11" max="11" width="4.625" style="45" customWidth="1"/>
    <col min="12" max="12" width="8.125" style="45" customWidth="1"/>
    <col min="13" max="13" width="3.125" style="45" customWidth="1"/>
    <col min="14" max="14" width="6.125" style="45" customWidth="1"/>
    <col min="15" max="15" width="3.125" style="45" customWidth="1"/>
    <col min="16" max="16" width="5.125" style="45" customWidth="1"/>
    <col min="17" max="17" width="3.125" style="45" customWidth="1"/>
    <col min="18" max="18" width="3.625" style="45" customWidth="1"/>
    <col min="19" max="20" width="3.125" style="45" customWidth="1"/>
    <col min="21" max="21" width="8.125" style="45" customWidth="1"/>
    <col min="22" max="22" width="3.125" style="45" customWidth="1"/>
    <col min="23" max="23" width="6.125" style="45" customWidth="1"/>
    <col min="24" max="24" width="3.125" style="45" customWidth="1"/>
    <col min="25" max="25" width="5.125" style="45" customWidth="1"/>
    <col min="26" max="26" width="3.125" style="45" customWidth="1"/>
    <col min="27" max="27" width="3.625" style="45" customWidth="1"/>
    <col min="28" max="28" width="3.125" style="45" customWidth="1"/>
    <col min="29" max="29" width="4.125" style="45" customWidth="1"/>
    <col min="30" max="30" width="11.125" style="45" customWidth="1"/>
    <col min="31" max="16384" width="9" style="45"/>
  </cols>
  <sheetData>
    <row r="1" spans="1:33" ht="24" customHeight="1">
      <c r="A1" s="92" t="s">
        <v>80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33" ht="24" customHeight="1"/>
    <row r="3" spans="1:33" s="48" customFormat="1" ht="59.25" customHeight="1">
      <c r="A3" s="46" t="s">
        <v>51</v>
      </c>
      <c r="B3" s="46" t="s">
        <v>1</v>
      </c>
      <c r="C3" s="46" t="s">
        <v>52</v>
      </c>
      <c r="D3" s="46" t="s">
        <v>53</v>
      </c>
      <c r="E3" s="46" t="s">
        <v>54</v>
      </c>
      <c r="F3" s="46" t="s">
        <v>55</v>
      </c>
      <c r="G3" s="46" t="s">
        <v>56</v>
      </c>
      <c r="H3" s="46" t="s">
        <v>57</v>
      </c>
      <c r="I3" s="46" t="s">
        <v>76</v>
      </c>
      <c r="J3" s="46" t="s">
        <v>58</v>
      </c>
      <c r="K3" s="93" t="s">
        <v>59</v>
      </c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47"/>
      <c r="AF3" s="47"/>
      <c r="AG3" s="47"/>
    </row>
    <row r="4" spans="1:33" ht="22.5" customHeight="1">
      <c r="A4" s="94" t="s">
        <v>60</v>
      </c>
      <c r="B4" s="97">
        <v>386000</v>
      </c>
      <c r="C4" s="100">
        <v>0</v>
      </c>
      <c r="D4" s="100">
        <v>0</v>
      </c>
      <c r="E4" s="100">
        <v>0</v>
      </c>
      <c r="F4" s="100">
        <v>26000</v>
      </c>
      <c r="G4" s="103">
        <f>SUM(B4:F8)</f>
        <v>412000</v>
      </c>
      <c r="H4" s="100">
        <v>410000</v>
      </c>
      <c r="I4" s="100">
        <v>0</v>
      </c>
      <c r="J4" s="103">
        <f>G4</f>
        <v>412000</v>
      </c>
      <c r="K4" s="49" t="s">
        <v>61</v>
      </c>
      <c r="L4" s="50">
        <v>420000</v>
      </c>
      <c r="M4" s="51" t="s">
        <v>62</v>
      </c>
      <c r="N4" s="52">
        <v>41</v>
      </c>
      <c r="O4" s="51" t="s">
        <v>63</v>
      </c>
      <c r="P4" s="51">
        <v>1000</v>
      </c>
      <c r="Q4" s="51" t="s">
        <v>62</v>
      </c>
      <c r="R4" s="51">
        <v>5</v>
      </c>
      <c r="S4" s="53" t="s">
        <v>64</v>
      </c>
      <c r="T4" s="51" t="s">
        <v>65</v>
      </c>
      <c r="U4" s="54">
        <v>106250</v>
      </c>
      <c r="V4" s="51" t="s">
        <v>22</v>
      </c>
      <c r="W4" s="55">
        <v>41</v>
      </c>
      <c r="X4" s="51" t="s">
        <v>63</v>
      </c>
      <c r="Y4" s="51">
        <v>1000</v>
      </c>
      <c r="Z4" s="51" t="s">
        <v>62</v>
      </c>
      <c r="AA4" s="51">
        <v>7</v>
      </c>
      <c r="AB4" s="53" t="s">
        <v>64</v>
      </c>
      <c r="AC4" s="51" t="s">
        <v>66</v>
      </c>
      <c r="AD4" s="56">
        <f>ROUNDDOWN(L4*N4/P4*R4,0)+ROUNDDOWN(U4*W4/Y4*AA4,0)</f>
        <v>116593</v>
      </c>
      <c r="AE4" s="57"/>
      <c r="AF4" s="57"/>
      <c r="AG4" s="57"/>
    </row>
    <row r="5" spans="1:33" ht="22.5" customHeight="1">
      <c r="A5" s="95"/>
      <c r="B5" s="98"/>
      <c r="C5" s="101"/>
      <c r="D5" s="101"/>
      <c r="E5" s="101"/>
      <c r="F5" s="101"/>
      <c r="G5" s="101"/>
      <c r="H5" s="101"/>
      <c r="I5" s="101"/>
      <c r="J5" s="101"/>
      <c r="K5" s="49" t="s">
        <v>67</v>
      </c>
      <c r="L5" s="50">
        <v>420000</v>
      </c>
      <c r="M5" s="51" t="s">
        <v>62</v>
      </c>
      <c r="N5" s="52">
        <v>71.44</v>
      </c>
      <c r="O5" s="51" t="s">
        <v>63</v>
      </c>
      <c r="P5" s="51">
        <v>1000</v>
      </c>
      <c r="Q5" s="51" t="s">
        <v>62</v>
      </c>
      <c r="R5" s="51">
        <v>5</v>
      </c>
      <c r="S5" s="53" t="s">
        <v>64</v>
      </c>
      <c r="T5" s="51" t="s">
        <v>65</v>
      </c>
      <c r="U5" s="54">
        <v>106250</v>
      </c>
      <c r="V5" s="51" t="s">
        <v>22</v>
      </c>
      <c r="W5" s="55">
        <v>71.44</v>
      </c>
      <c r="X5" s="51" t="s">
        <v>63</v>
      </c>
      <c r="Y5" s="51">
        <v>1000</v>
      </c>
      <c r="Z5" s="51" t="s">
        <v>62</v>
      </c>
      <c r="AA5" s="51">
        <v>7</v>
      </c>
      <c r="AB5" s="53" t="s">
        <v>64</v>
      </c>
      <c r="AC5" s="51" t="s">
        <v>66</v>
      </c>
      <c r="AD5" s="56">
        <f>ROUNDDOWN(L5*N5/P5*R5,0)+ROUNDDOWN(U5*W5/Y5*AA5,0)</f>
        <v>203157</v>
      </c>
      <c r="AE5" s="57"/>
      <c r="AF5" s="57"/>
      <c r="AG5" s="57"/>
    </row>
    <row r="6" spans="1:33" ht="22.5" customHeight="1">
      <c r="A6" s="95"/>
      <c r="B6" s="98"/>
      <c r="C6" s="101"/>
      <c r="D6" s="101"/>
      <c r="E6" s="101"/>
      <c r="F6" s="101"/>
      <c r="G6" s="101"/>
      <c r="H6" s="101"/>
      <c r="I6" s="101"/>
      <c r="J6" s="101"/>
      <c r="K6" s="49" t="s">
        <v>68</v>
      </c>
      <c r="L6" s="50">
        <v>420000</v>
      </c>
      <c r="M6" s="51" t="s">
        <v>62</v>
      </c>
      <c r="N6" s="52">
        <v>0.9</v>
      </c>
      <c r="O6" s="51" t="s">
        <v>63</v>
      </c>
      <c r="P6" s="51">
        <v>1000</v>
      </c>
      <c r="Q6" s="51" t="s">
        <v>62</v>
      </c>
      <c r="R6" s="51">
        <v>5</v>
      </c>
      <c r="S6" s="53" t="s">
        <v>64</v>
      </c>
      <c r="T6" s="51" t="s">
        <v>65</v>
      </c>
      <c r="U6" s="54">
        <v>0</v>
      </c>
      <c r="V6" s="51" t="s">
        <v>22</v>
      </c>
      <c r="W6" s="55"/>
      <c r="X6" s="51" t="s">
        <v>63</v>
      </c>
      <c r="Y6" s="51">
        <v>1000</v>
      </c>
      <c r="Z6" s="51" t="s">
        <v>62</v>
      </c>
      <c r="AA6" s="51">
        <v>7</v>
      </c>
      <c r="AB6" s="53" t="s">
        <v>64</v>
      </c>
      <c r="AC6" s="51" t="s">
        <v>66</v>
      </c>
      <c r="AD6" s="56">
        <f>ROUNDDOWN(L6*N6/P6*R6,0)+ROUNDDOWN(U6*W6/Y6*AA6,0)</f>
        <v>1890</v>
      </c>
      <c r="AE6" s="57"/>
      <c r="AF6" s="57"/>
      <c r="AG6" s="57"/>
    </row>
    <row r="7" spans="1:33" ht="22.5" customHeight="1">
      <c r="A7" s="95"/>
      <c r="B7" s="98"/>
      <c r="C7" s="101"/>
      <c r="D7" s="101"/>
      <c r="E7" s="101"/>
      <c r="F7" s="101"/>
      <c r="G7" s="101"/>
      <c r="H7" s="101"/>
      <c r="I7" s="101"/>
      <c r="J7" s="101"/>
      <c r="K7" s="49" t="s">
        <v>69</v>
      </c>
      <c r="L7" s="50">
        <v>412000</v>
      </c>
      <c r="M7" s="51" t="s">
        <v>62</v>
      </c>
      <c r="N7" s="52">
        <v>11.5</v>
      </c>
      <c r="O7" s="51" t="s">
        <v>63</v>
      </c>
      <c r="P7" s="51">
        <v>1000</v>
      </c>
      <c r="Q7" s="51" t="s">
        <v>62</v>
      </c>
      <c r="R7" s="51">
        <v>5</v>
      </c>
      <c r="S7" s="53" t="s">
        <v>64</v>
      </c>
      <c r="T7" s="51" t="s">
        <v>65</v>
      </c>
      <c r="U7" s="54">
        <v>106250</v>
      </c>
      <c r="V7" s="51" t="s">
        <v>22</v>
      </c>
      <c r="W7" s="55">
        <v>11.5</v>
      </c>
      <c r="X7" s="51" t="s">
        <v>63</v>
      </c>
      <c r="Y7" s="51">
        <v>1000</v>
      </c>
      <c r="Z7" s="51" t="s">
        <v>62</v>
      </c>
      <c r="AA7" s="51">
        <v>7</v>
      </c>
      <c r="AB7" s="53" t="s">
        <v>64</v>
      </c>
      <c r="AC7" s="51" t="s">
        <v>66</v>
      </c>
      <c r="AD7" s="56">
        <f>ROUNDDOWN(L7*N7/P7*R7,0)+ROUNDDOWN(U7*W7/Y7*AA7,0)</f>
        <v>32243</v>
      </c>
      <c r="AE7" s="57"/>
      <c r="AF7" s="57"/>
      <c r="AG7" s="57"/>
    </row>
    <row r="8" spans="1:33" ht="22.5" customHeight="1">
      <c r="A8" s="96"/>
      <c r="B8" s="99"/>
      <c r="C8" s="102"/>
      <c r="D8" s="102"/>
      <c r="E8" s="102"/>
      <c r="F8" s="102"/>
      <c r="G8" s="102"/>
      <c r="H8" s="102"/>
      <c r="I8" s="102"/>
      <c r="J8" s="102"/>
      <c r="K8" s="58" t="s">
        <v>10</v>
      </c>
      <c r="L8" s="104"/>
      <c r="M8" s="104"/>
      <c r="N8" s="59"/>
      <c r="O8" s="60"/>
      <c r="P8" s="60"/>
      <c r="Q8" s="60"/>
      <c r="R8" s="60"/>
      <c r="S8" s="61"/>
      <c r="T8" s="60"/>
      <c r="U8" s="62"/>
      <c r="V8" s="60"/>
      <c r="W8" s="63"/>
      <c r="X8" s="60"/>
      <c r="Y8" s="60"/>
      <c r="Z8" s="60"/>
      <c r="AA8" s="60"/>
      <c r="AB8" s="61"/>
      <c r="AC8" s="60"/>
      <c r="AD8" s="64">
        <f>SUM(AD4:AD7)</f>
        <v>353883</v>
      </c>
      <c r="AE8" s="57"/>
      <c r="AF8" s="57"/>
      <c r="AG8" s="57"/>
    </row>
    <row r="9" spans="1:33" ht="22.5" customHeight="1">
      <c r="A9" s="105" t="s">
        <v>70</v>
      </c>
      <c r="B9" s="97">
        <v>320000</v>
      </c>
      <c r="C9" s="100">
        <v>0</v>
      </c>
      <c r="D9" s="100">
        <v>0</v>
      </c>
      <c r="E9" s="100">
        <v>0</v>
      </c>
      <c r="F9" s="100">
        <v>9800</v>
      </c>
      <c r="G9" s="103">
        <f>SUM(B9:F13)</f>
        <v>329800</v>
      </c>
      <c r="H9" s="100">
        <v>320000</v>
      </c>
      <c r="I9" s="100">
        <v>0</v>
      </c>
      <c r="J9" s="103">
        <f>G9</f>
        <v>329800</v>
      </c>
      <c r="K9" s="49" t="s">
        <v>61</v>
      </c>
      <c r="L9" s="50">
        <v>320000</v>
      </c>
      <c r="M9" s="51" t="s">
        <v>62</v>
      </c>
      <c r="N9" s="52">
        <v>41</v>
      </c>
      <c r="O9" s="51" t="s">
        <v>63</v>
      </c>
      <c r="P9" s="51">
        <v>1000</v>
      </c>
      <c r="Q9" s="51" t="s">
        <v>62</v>
      </c>
      <c r="R9" s="51">
        <v>5</v>
      </c>
      <c r="S9" s="53" t="s">
        <v>64</v>
      </c>
      <c r="T9" s="51" t="s">
        <v>65</v>
      </c>
      <c r="U9" s="54">
        <v>85333</v>
      </c>
      <c r="V9" s="51" t="s">
        <v>71</v>
      </c>
      <c r="W9" s="55">
        <v>41</v>
      </c>
      <c r="X9" s="51" t="s">
        <v>63</v>
      </c>
      <c r="Y9" s="51">
        <v>1000</v>
      </c>
      <c r="Z9" s="51" t="s">
        <v>62</v>
      </c>
      <c r="AA9" s="51">
        <v>7</v>
      </c>
      <c r="AB9" s="53" t="s">
        <v>64</v>
      </c>
      <c r="AC9" s="51" t="s">
        <v>66</v>
      </c>
      <c r="AD9" s="56">
        <f>ROUNDDOWN(L9*N9/P9*R9,0)+ROUNDDOWN(U9*W9/Y9*AA9,0)</f>
        <v>90090</v>
      </c>
      <c r="AE9" s="57"/>
      <c r="AF9" s="57"/>
      <c r="AG9" s="57"/>
    </row>
    <row r="10" spans="1:33" ht="22.5" customHeight="1">
      <c r="A10" s="106"/>
      <c r="B10" s="98"/>
      <c r="C10" s="101"/>
      <c r="D10" s="101"/>
      <c r="E10" s="101"/>
      <c r="F10" s="101"/>
      <c r="G10" s="101"/>
      <c r="H10" s="101"/>
      <c r="I10" s="101"/>
      <c r="J10" s="101"/>
      <c r="K10" s="49" t="s">
        <v>67</v>
      </c>
      <c r="L10" s="50">
        <v>320000</v>
      </c>
      <c r="M10" s="51" t="s">
        <v>62</v>
      </c>
      <c r="N10" s="52">
        <v>71.44</v>
      </c>
      <c r="O10" s="51" t="s">
        <v>63</v>
      </c>
      <c r="P10" s="51">
        <v>1000</v>
      </c>
      <c r="Q10" s="51" t="s">
        <v>62</v>
      </c>
      <c r="R10" s="51">
        <v>5</v>
      </c>
      <c r="S10" s="53" t="s">
        <v>64</v>
      </c>
      <c r="T10" s="51" t="s">
        <v>72</v>
      </c>
      <c r="U10" s="54">
        <v>85333</v>
      </c>
      <c r="V10" s="51" t="s">
        <v>22</v>
      </c>
      <c r="W10" s="55">
        <v>71.44</v>
      </c>
      <c r="X10" s="51" t="s">
        <v>63</v>
      </c>
      <c r="Y10" s="51">
        <v>1000</v>
      </c>
      <c r="Z10" s="51" t="s">
        <v>62</v>
      </c>
      <c r="AA10" s="51">
        <v>7</v>
      </c>
      <c r="AB10" s="53" t="s">
        <v>64</v>
      </c>
      <c r="AC10" s="51" t="s">
        <v>66</v>
      </c>
      <c r="AD10" s="56">
        <f>ROUNDDOWN(L10*N10/P10*R10,0)+ROUNDDOWN(U10*W10/Y10*AA10,0)</f>
        <v>156977</v>
      </c>
      <c r="AE10" s="57"/>
      <c r="AF10" s="57"/>
      <c r="AG10" s="57"/>
    </row>
    <row r="11" spans="1:33" ht="22.5" customHeight="1">
      <c r="A11" s="106"/>
      <c r="B11" s="98"/>
      <c r="C11" s="101"/>
      <c r="D11" s="101"/>
      <c r="E11" s="101"/>
      <c r="F11" s="101"/>
      <c r="G11" s="101"/>
      <c r="H11" s="101"/>
      <c r="I11" s="101"/>
      <c r="J11" s="101"/>
      <c r="K11" s="49" t="s">
        <v>68</v>
      </c>
      <c r="L11" s="50">
        <v>320000</v>
      </c>
      <c r="M11" s="51" t="s">
        <v>62</v>
      </c>
      <c r="N11" s="52">
        <v>0.9</v>
      </c>
      <c r="O11" s="51" t="s">
        <v>63</v>
      </c>
      <c r="P11" s="51">
        <v>1000</v>
      </c>
      <c r="Q11" s="51" t="s">
        <v>62</v>
      </c>
      <c r="R11" s="51">
        <v>5</v>
      </c>
      <c r="S11" s="53" t="s">
        <v>64</v>
      </c>
      <c r="T11" s="51" t="s">
        <v>65</v>
      </c>
      <c r="U11" s="54">
        <v>0</v>
      </c>
      <c r="V11" s="51" t="s">
        <v>73</v>
      </c>
      <c r="W11" s="55"/>
      <c r="X11" s="51" t="s">
        <v>63</v>
      </c>
      <c r="Y11" s="51">
        <v>1000</v>
      </c>
      <c r="Z11" s="51" t="s">
        <v>62</v>
      </c>
      <c r="AA11" s="51">
        <v>7</v>
      </c>
      <c r="AB11" s="53" t="s">
        <v>64</v>
      </c>
      <c r="AC11" s="51" t="s">
        <v>66</v>
      </c>
      <c r="AD11" s="56">
        <f>ROUNDDOWN(L11*N11/P11*R11,0)+ROUNDDOWN(U11*W11/Y11*AA11,0)</f>
        <v>1440</v>
      </c>
      <c r="AE11" s="57"/>
      <c r="AF11" s="57"/>
      <c r="AG11" s="57"/>
    </row>
    <row r="12" spans="1:33" ht="22.5" customHeight="1">
      <c r="A12" s="95"/>
      <c r="B12" s="98"/>
      <c r="C12" s="101"/>
      <c r="D12" s="101"/>
      <c r="E12" s="101"/>
      <c r="F12" s="101"/>
      <c r="G12" s="101"/>
      <c r="H12" s="101"/>
      <c r="I12" s="101"/>
      <c r="J12" s="101"/>
      <c r="K12" s="49" t="s">
        <v>69</v>
      </c>
      <c r="L12" s="50">
        <v>329800</v>
      </c>
      <c r="M12" s="51" t="s">
        <v>62</v>
      </c>
      <c r="N12" s="52">
        <v>11.5</v>
      </c>
      <c r="O12" s="51" t="s">
        <v>63</v>
      </c>
      <c r="P12" s="51">
        <v>1000</v>
      </c>
      <c r="Q12" s="51" t="s">
        <v>62</v>
      </c>
      <c r="R12" s="51">
        <v>5</v>
      </c>
      <c r="S12" s="53" t="s">
        <v>64</v>
      </c>
      <c r="T12" s="51" t="s">
        <v>74</v>
      </c>
      <c r="U12" s="54">
        <v>85333</v>
      </c>
      <c r="V12" s="51" t="s">
        <v>22</v>
      </c>
      <c r="W12" s="55">
        <v>11.5</v>
      </c>
      <c r="X12" s="51" t="s">
        <v>63</v>
      </c>
      <c r="Y12" s="51">
        <v>1000</v>
      </c>
      <c r="Z12" s="51" t="s">
        <v>62</v>
      </c>
      <c r="AA12" s="51">
        <v>7</v>
      </c>
      <c r="AB12" s="53" t="s">
        <v>64</v>
      </c>
      <c r="AC12" s="51" t="s">
        <v>66</v>
      </c>
      <c r="AD12" s="56">
        <f>ROUNDDOWN(L12*N12/P12*R12,0)+ROUNDDOWN(U12*W12/Y12*AA12,0)</f>
        <v>25832</v>
      </c>
      <c r="AE12" s="57"/>
      <c r="AF12" s="57"/>
      <c r="AG12" s="57"/>
    </row>
    <row r="13" spans="1:33" ht="22.5" customHeight="1">
      <c r="A13" s="96"/>
      <c r="B13" s="99"/>
      <c r="C13" s="102"/>
      <c r="D13" s="102"/>
      <c r="E13" s="102"/>
      <c r="F13" s="102"/>
      <c r="G13" s="102"/>
      <c r="H13" s="102"/>
      <c r="I13" s="102"/>
      <c r="J13" s="102"/>
      <c r="K13" s="58" t="s">
        <v>10</v>
      </c>
      <c r="L13" s="104"/>
      <c r="M13" s="104"/>
      <c r="N13" s="65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4">
        <f>SUM(AD9:AD12)</f>
        <v>274339</v>
      </c>
      <c r="AE13" s="57"/>
      <c r="AF13" s="57"/>
      <c r="AG13" s="57"/>
    </row>
    <row r="14" spans="1:33" ht="22.5" customHeight="1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107" t="s">
        <v>7</v>
      </c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64">
        <f>ROUNDDOWN(SUM(AD8+AD13),0)</f>
        <v>628222</v>
      </c>
      <c r="AE14" s="57"/>
      <c r="AF14" s="57"/>
      <c r="AG14" s="57"/>
    </row>
    <row r="15" spans="1:33" ht="22.5" customHeight="1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68"/>
      <c r="M15" s="68"/>
      <c r="N15" s="69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57"/>
      <c r="AE15" s="57"/>
      <c r="AF15" s="57"/>
      <c r="AG15" s="57"/>
    </row>
    <row r="16" spans="1:33" s="48" customFormat="1" ht="22.5" customHeight="1">
      <c r="A16" s="70" t="s">
        <v>75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71"/>
      <c r="M16" s="71"/>
      <c r="N16" s="72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57"/>
      <c r="AE16" s="57"/>
      <c r="AF16" s="57"/>
      <c r="AG16" s="57"/>
    </row>
    <row r="17" spans="1:33" s="48" customFormat="1" ht="22.5" customHeight="1">
      <c r="A17" s="73" t="s">
        <v>46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71"/>
      <c r="M17" s="71"/>
      <c r="N17" s="72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57"/>
      <c r="AE17" s="57"/>
      <c r="AF17" s="57"/>
      <c r="AG17" s="57"/>
    </row>
    <row r="20" spans="1:33" ht="18" customHeight="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68"/>
      <c r="M20" s="68"/>
      <c r="N20" s="69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57"/>
      <c r="AE20" s="57"/>
      <c r="AF20" s="57"/>
      <c r="AG20" s="57"/>
    </row>
    <row r="21" spans="1:33" ht="18" customHeight="1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68"/>
      <c r="M21" s="68"/>
      <c r="N21" s="69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57"/>
      <c r="AE21" s="57"/>
      <c r="AF21" s="57"/>
      <c r="AG21" s="57"/>
    </row>
  </sheetData>
  <mergeCells count="25">
    <mergeCell ref="L13:M13"/>
    <mergeCell ref="K14:AC14"/>
    <mergeCell ref="F9:F13"/>
    <mergeCell ref="G9:G13"/>
    <mergeCell ref="H9:H13"/>
    <mergeCell ref="I9:I13"/>
    <mergeCell ref="J9:J13"/>
    <mergeCell ref="A9:A13"/>
    <mergeCell ref="B9:B13"/>
    <mergeCell ref="C9:C13"/>
    <mergeCell ref="D9:D13"/>
    <mergeCell ref="E9:E13"/>
    <mergeCell ref="A1:L1"/>
    <mergeCell ref="K3:AD3"/>
    <mergeCell ref="A4:A8"/>
    <mergeCell ref="B4:B8"/>
    <mergeCell ref="C4:C8"/>
    <mergeCell ref="D4:D8"/>
    <mergeCell ref="E4:E8"/>
    <mergeCell ref="F4:F8"/>
    <mergeCell ref="G4:G8"/>
    <mergeCell ref="H4:H8"/>
    <mergeCell ref="I4:I8"/>
    <mergeCell ref="J4:J8"/>
    <mergeCell ref="L8:M8"/>
  </mergeCells>
  <phoneticPr fontId="4"/>
  <printOptions horizontalCentered="1"/>
  <pageMargins left="0.19685039370078741" right="0.19685039370078741" top="0.98425196850393704" bottom="0.39370078740157483" header="0.15748031496062992" footer="0.15748031496062992"/>
  <pageSetup paperSize="9" scale="72" orientation="landscape" r:id="rId1"/>
  <headerFooter>
    <oddFooter>&amp;R&amp;10原子力機構【CLADS委託研究実施要領】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様式6_理論</vt:lpstr>
      <vt:lpstr>様式7_人件費積算書(給与等)</vt:lpstr>
      <vt:lpstr>様式8_人件費積算書(社保料等）</vt:lpstr>
      <vt:lpstr>様式6_理論!Print_Area</vt:lpstr>
      <vt:lpstr>'様式7_人件費積算書(給与等)'!Print_Area</vt:lpstr>
      <vt:lpstr>'様式8_人件費積算書(社保料等）'!Print_Area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研究協力課3</dc:creator>
  <cp:lastModifiedBy>nagai_a</cp:lastModifiedBy>
  <cp:lastPrinted>2020-05-14T00:35:21Z</cp:lastPrinted>
  <dcterms:created xsi:type="dcterms:W3CDTF">1998-03-13T05:13:07Z</dcterms:created>
  <dcterms:modified xsi:type="dcterms:W3CDTF">2020-05-14T00:35:23Z</dcterms:modified>
</cp:coreProperties>
</file>