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6研究支援部\00研究支援部\0 委託要領（文科省・JAEA）\03 CLADS委託要領\＊様式テンプレート\0 ホームページ掲載用\"/>
    </mc:Choice>
  </mc:AlternateContent>
  <bookViews>
    <workbookView xWindow="32760" yWindow="32760" windowWidth="24270" windowHeight="10770" tabRatio="888" firstSheet="1" activeTab="1"/>
  </bookViews>
  <sheets>
    <sheet name="様式第１２別紙ロ" sheetId="28" state="hidden" r:id="rId1"/>
    <sheet name="集計表" sheetId="31" r:id="rId2"/>
    <sheet name="設備備品費" sheetId="1" r:id="rId3"/>
    <sheet name="消耗品費" sheetId="7" r:id="rId4"/>
    <sheet name="人件費 " sheetId="23" r:id="rId5"/>
    <sheet name="人件費補足資料" sheetId="32" r:id="rId6"/>
    <sheet name="謝金 " sheetId="24" r:id="rId7"/>
    <sheet name="旅費" sheetId="9" r:id="rId8"/>
    <sheet name="外注費" sheetId="16" r:id="rId9"/>
    <sheet name=" 通信運搬費" sheetId="26" r:id="rId10"/>
    <sheet name="諸経費" sheetId="27" r:id="rId11"/>
    <sheet name="消費税相当額" sheetId="30" r:id="rId12"/>
    <sheet name="再委託費" sheetId="33" r:id="rId13"/>
  </sheets>
  <definedNames>
    <definedName name="_xlnm.Print_Area" localSheetId="9">' 通信運搬費'!$A$1:$L$14</definedName>
    <definedName name="_xlnm.Print_Area" localSheetId="8">外注費!$A$1:$L$12</definedName>
    <definedName name="_xlnm.Print_Area" localSheetId="6">'謝金 '!$A$1:$G$19</definedName>
    <definedName name="_xlnm.Print_Area" localSheetId="10">諸経費!$A$1:$L$16</definedName>
    <definedName name="_xlnm.Print_Area" localSheetId="11">消費税相当額!$A$1:$E$17</definedName>
    <definedName name="_xlnm.Print_Area" localSheetId="3">消耗品費!$A$1:$L$17</definedName>
    <definedName name="_xlnm.Print_Area" localSheetId="4">'人件費 '!$A$1:$G$16</definedName>
    <definedName name="_xlnm.Print_Area" localSheetId="2">設備備品費!$A$1:$L$14</definedName>
    <definedName name="_xlnm.Print_Area" localSheetId="0">様式第１２別紙ロ!$A$1:$Z$28</definedName>
    <definedName name="_xlnm.Print_Area" localSheetId="7">旅費!$A$1:$I$23</definedName>
    <definedName name="_xlnm.Print_Titles" localSheetId="6">'謝金 '!$7:$8</definedName>
    <definedName name="_xlnm.Print_Titles" localSheetId="4">'人件費 '!$7:$8</definedName>
    <definedName name="_xlnm.Print_Titles" localSheetId="7">旅費!$6:$8</definedName>
  </definedNames>
  <calcPr calcId="152511"/>
</workbook>
</file>

<file path=xl/calcChain.xml><?xml version="1.0" encoding="utf-8"?>
<calcChain xmlns="http://schemas.openxmlformats.org/spreadsheetml/2006/main">
  <c r="E18" i="31" l="1"/>
  <c r="F10" i="33" l="1"/>
  <c r="P28" i="32" l="1"/>
  <c r="N28" i="32"/>
  <c r="I28" i="32"/>
  <c r="H28" i="32"/>
  <c r="G28" i="32"/>
  <c r="F28" i="32"/>
  <c r="E28" i="32"/>
  <c r="S28" i="32" s="1"/>
  <c r="P27" i="32"/>
  <c r="K27" i="32"/>
  <c r="E27" i="32"/>
  <c r="P26" i="32"/>
  <c r="K26" i="32"/>
  <c r="E26" i="32"/>
  <c r="P25" i="32"/>
  <c r="K25" i="32"/>
  <c r="E25" i="32"/>
  <c r="P23" i="32"/>
  <c r="P30" i="32" s="1"/>
  <c r="O23" i="32"/>
  <c r="O28" i="32" s="1"/>
  <c r="N23" i="32"/>
  <c r="M23" i="32"/>
  <c r="M28" i="32" s="1"/>
  <c r="L23" i="32"/>
  <c r="L28" i="32" s="1"/>
  <c r="K23" i="32"/>
  <c r="I23" i="32"/>
  <c r="H23" i="32"/>
  <c r="G23" i="32"/>
  <c r="F23" i="32"/>
  <c r="E23" i="32" s="1"/>
  <c r="P22" i="32"/>
  <c r="K22" i="32"/>
  <c r="E22" i="32"/>
  <c r="P21" i="32"/>
  <c r="K21" i="32"/>
  <c r="E21" i="32"/>
  <c r="P20" i="32"/>
  <c r="K20" i="32"/>
  <c r="E20" i="32"/>
  <c r="P19" i="32"/>
  <c r="K19" i="32"/>
  <c r="E19" i="32"/>
  <c r="P18" i="32"/>
  <c r="K18" i="32"/>
  <c r="E18" i="32"/>
  <c r="P17" i="32"/>
  <c r="K17" i="32"/>
  <c r="E17" i="32"/>
  <c r="P16" i="32"/>
  <c r="K16" i="32"/>
  <c r="E16" i="32"/>
  <c r="P15" i="32"/>
  <c r="K15" i="32"/>
  <c r="E15" i="32"/>
  <c r="P14" i="32"/>
  <c r="K14" i="32"/>
  <c r="E14" i="32"/>
  <c r="P13" i="32"/>
  <c r="K13" i="32"/>
  <c r="E13" i="32"/>
  <c r="P12" i="32"/>
  <c r="K12" i="32"/>
  <c r="E12" i="32"/>
  <c r="P11" i="32"/>
  <c r="K11" i="32"/>
  <c r="E11" i="32"/>
  <c r="P10" i="32"/>
  <c r="K10" i="32"/>
  <c r="E10" i="32"/>
  <c r="P9" i="32"/>
  <c r="K9" i="32"/>
  <c r="E9" i="32"/>
  <c r="P8" i="32"/>
  <c r="K8" i="32"/>
  <c r="E8" i="32"/>
  <c r="S23" i="32" l="1"/>
  <c r="S30" i="32" s="1"/>
  <c r="E30" i="32"/>
  <c r="K28" i="32"/>
  <c r="K30" i="32" s="1"/>
  <c r="D14" i="31"/>
  <c r="F7" i="31" l="1"/>
  <c r="F10" i="31"/>
  <c r="D10" i="31"/>
  <c r="D7" i="31"/>
  <c r="D19" i="31" l="1"/>
  <c r="K15" i="27"/>
  <c r="C16" i="30" s="1"/>
  <c r="L13" i="26"/>
  <c r="C15" i="30" s="1"/>
  <c r="K11" i="16"/>
  <c r="C14" i="30" s="1"/>
  <c r="H23" i="9"/>
  <c r="C13" i="30" s="1"/>
  <c r="F19" i="24"/>
  <c r="C12" i="30" s="1"/>
  <c r="F15" i="23"/>
  <c r="C11" i="30" s="1"/>
  <c r="K16" i="7"/>
  <c r="C10" i="30" s="1"/>
  <c r="K13" i="1"/>
  <c r="C9" i="30" s="1"/>
  <c r="F12" i="7"/>
  <c r="F16" i="7" s="1"/>
  <c r="E9" i="31" s="1"/>
  <c r="F15" i="27"/>
  <c r="E17" i="31" s="1"/>
  <c r="F13" i="26"/>
  <c r="E16" i="31" s="1"/>
  <c r="F11" i="16"/>
  <c r="E15" i="31" s="1"/>
  <c r="D23" i="9"/>
  <c r="C19" i="24"/>
  <c r="E12" i="31" s="1"/>
  <c r="D20" i="31" l="1"/>
  <c r="D21" i="31" s="1"/>
  <c r="C17" i="30"/>
  <c r="D17" i="30" s="1"/>
  <c r="C15" i="23"/>
  <c r="E11" i="31" s="1"/>
  <c r="E10" i="31" s="1"/>
  <c r="F12" i="1"/>
  <c r="F11" i="1"/>
  <c r="D22" i="31" l="1"/>
  <c r="F13" i="1"/>
  <c r="E8" i="31" s="1"/>
  <c r="E7" i="31" s="1"/>
  <c r="N12" i="28" l="1"/>
  <c r="R22" i="28" l="1"/>
  <c r="F18" i="31" l="1"/>
  <c r="F14" i="31" s="1"/>
  <c r="E14" i="31"/>
  <c r="E19" i="31" s="1"/>
  <c r="E20" i="31" s="1"/>
  <c r="E22" i="31" s="1"/>
  <c r="W20" i="28"/>
  <c r="W18" i="28"/>
  <c r="W13" i="28"/>
  <c r="F19" i="31" l="1"/>
  <c r="E21" i="31"/>
  <c r="N20" i="28"/>
  <c r="J27" i="28"/>
  <c r="R23" i="28"/>
  <c r="J14" i="28"/>
  <c r="J10" i="28"/>
  <c r="J7" i="28"/>
  <c r="F20" i="31" l="1"/>
  <c r="G19" i="31"/>
  <c r="J22" i="28"/>
  <c r="J23" i="28" s="1"/>
  <c r="N9" i="28"/>
  <c r="N15" i="28"/>
  <c r="F21" i="31" l="1"/>
  <c r="G20" i="31"/>
  <c r="F22" i="31"/>
  <c r="N18" i="28"/>
  <c r="N14" i="28" s="1"/>
  <c r="G21" i="31" l="1"/>
  <c r="G23" i="31"/>
  <c r="N8" i="28"/>
  <c r="N7" i="28" s="1"/>
  <c r="W11" i="28" l="1"/>
  <c r="N11" i="28"/>
  <c r="N10" i="28" s="1"/>
  <c r="N13" i="28"/>
  <c r="N22" i="28" l="1"/>
  <c r="N23" i="28" s="1"/>
  <c r="N24" i="28" s="1"/>
  <c r="N25" i="28" s="1"/>
  <c r="N27" i="28" l="1"/>
  <c r="V28" i="28" s="1"/>
</calcChain>
</file>

<file path=xl/sharedStrings.xml><?xml version="1.0" encoding="utf-8"?>
<sst xmlns="http://schemas.openxmlformats.org/spreadsheetml/2006/main" count="479" uniqueCount="250">
  <si>
    <t>業務担当職員</t>
    <rPh sb="0" eb="2">
      <t>ギョウム</t>
    </rPh>
    <rPh sb="2" eb="4">
      <t>タントウ</t>
    </rPh>
    <rPh sb="4" eb="6">
      <t>ショクイン</t>
    </rPh>
    <phoneticPr fontId="2"/>
  </si>
  <si>
    <t>品　　名</t>
    <rPh sb="0" eb="1">
      <t>シナ</t>
    </rPh>
    <rPh sb="3" eb="4">
      <t>メイ</t>
    </rPh>
    <phoneticPr fontId="2"/>
  </si>
  <si>
    <t>仕　様</t>
    <rPh sb="0" eb="1">
      <t>ツコウ</t>
    </rPh>
    <rPh sb="2" eb="3">
      <t>サマ</t>
    </rPh>
    <phoneticPr fontId="2"/>
  </si>
  <si>
    <t>数量</t>
    <rPh sb="0" eb="2">
      <t>スウリョウ</t>
    </rPh>
    <phoneticPr fontId="2"/>
  </si>
  <si>
    <t>金　額
（円）</t>
    <rPh sb="0" eb="1">
      <t>キン</t>
    </rPh>
    <rPh sb="2" eb="3">
      <t>ガク</t>
    </rPh>
    <phoneticPr fontId="2"/>
  </si>
  <si>
    <t>単　価
（円）</t>
    <rPh sb="0" eb="1">
      <t>タン</t>
    </rPh>
    <rPh sb="2" eb="3">
      <t>アタイ</t>
    </rPh>
    <rPh sb="5" eb="6">
      <t>エン</t>
    </rPh>
    <phoneticPr fontId="2"/>
  </si>
  <si>
    <t>発　 注
年月日</t>
    <rPh sb="0" eb="1">
      <t>ハツ</t>
    </rPh>
    <rPh sb="3" eb="4">
      <t>チュウ</t>
    </rPh>
    <rPh sb="5" eb="8">
      <t>ネンガッピ</t>
    </rPh>
    <phoneticPr fontId="2"/>
  </si>
  <si>
    <t>引　 取
年月日</t>
    <rPh sb="0" eb="1">
      <t>イン</t>
    </rPh>
    <rPh sb="3" eb="4">
      <t>トリ</t>
    </rPh>
    <phoneticPr fontId="2"/>
  </si>
  <si>
    <t>支　 払
年月日</t>
    <rPh sb="0" eb="1">
      <t>ササ</t>
    </rPh>
    <rPh sb="3" eb="4">
      <t>バライ</t>
    </rPh>
    <phoneticPr fontId="2"/>
  </si>
  <si>
    <t>帳　簿　の　様　式</t>
    <rPh sb="0" eb="1">
      <t>トバリ</t>
    </rPh>
    <rPh sb="2" eb="3">
      <t>ボ</t>
    </rPh>
    <rPh sb="6" eb="7">
      <t>サマ</t>
    </rPh>
    <rPh sb="8" eb="9">
      <t>シキ</t>
    </rPh>
    <phoneticPr fontId="2"/>
  </si>
  <si>
    <t>計</t>
    <rPh sb="0" eb="1">
      <t>ケイ</t>
    </rPh>
    <phoneticPr fontId="2"/>
  </si>
  <si>
    <t>社会保険料等
事業主負担分</t>
    <rPh sb="7" eb="10">
      <t>ジギョウヌシ</t>
    </rPh>
    <rPh sb="10" eb="13">
      <t>フタンブン</t>
    </rPh>
    <phoneticPr fontId="2"/>
  </si>
  <si>
    <t>種　別</t>
    <rPh sb="0" eb="1">
      <t>タネ</t>
    </rPh>
    <rPh sb="2" eb="3">
      <t>ベツ</t>
    </rPh>
    <phoneticPr fontId="2"/>
  </si>
  <si>
    <t>金額（円）</t>
    <rPh sb="0" eb="2">
      <t>キンガク</t>
    </rPh>
    <rPh sb="3" eb="4">
      <t>エン</t>
    </rPh>
    <phoneticPr fontId="2"/>
  </si>
  <si>
    <t>左の金額の対象期間</t>
    <rPh sb="0" eb="1">
      <t>ヒダリ</t>
    </rPh>
    <rPh sb="2" eb="4">
      <t>キンガク</t>
    </rPh>
    <rPh sb="5" eb="7">
      <t>タイショウ</t>
    </rPh>
    <rPh sb="7" eb="9">
      <t>キカン</t>
    </rPh>
    <phoneticPr fontId="2"/>
  </si>
  <si>
    <t>支払年月日</t>
    <rPh sb="0" eb="2">
      <t>シハライ</t>
    </rPh>
    <rPh sb="2" eb="3">
      <t>ネン</t>
    </rPh>
    <rPh sb="3" eb="4">
      <t>ツキ</t>
    </rPh>
    <rPh sb="4" eb="5">
      <t>ニチ</t>
    </rPh>
    <phoneticPr fontId="2"/>
  </si>
  <si>
    <t>件　　名</t>
    <rPh sb="0" eb="1">
      <t>ケン</t>
    </rPh>
    <rPh sb="3" eb="4">
      <t>メイ</t>
    </rPh>
    <phoneticPr fontId="2"/>
  </si>
  <si>
    <t>摘　要</t>
    <rPh sb="0" eb="1">
      <t>テキ</t>
    </rPh>
    <rPh sb="2" eb="3">
      <t>ヨウ</t>
    </rPh>
    <phoneticPr fontId="2"/>
  </si>
  <si>
    <t>氏　名</t>
    <rPh sb="0" eb="1">
      <t>シ</t>
    </rPh>
    <rPh sb="2" eb="3">
      <t>メイ</t>
    </rPh>
    <phoneticPr fontId="2"/>
  </si>
  <si>
    <t>用　　務</t>
    <rPh sb="0" eb="1">
      <t>ヨウ</t>
    </rPh>
    <rPh sb="3" eb="4">
      <t>ツトム</t>
    </rPh>
    <phoneticPr fontId="2"/>
  </si>
  <si>
    <t>用務先名</t>
    <rPh sb="0" eb="2">
      <t>ヨウム</t>
    </rPh>
    <rPh sb="2" eb="3">
      <t>サキ</t>
    </rPh>
    <rPh sb="3" eb="4">
      <t>メイ</t>
    </rPh>
    <phoneticPr fontId="2"/>
  </si>
  <si>
    <t>出張年月日</t>
    <rPh sb="0" eb="2">
      <t>シュッチョウ</t>
    </rPh>
    <rPh sb="2" eb="5">
      <t>ネンガッピ</t>
    </rPh>
    <phoneticPr fontId="2"/>
  </si>
  <si>
    <t>出発日</t>
    <rPh sb="0" eb="3">
      <t>シュッパツビ</t>
    </rPh>
    <phoneticPr fontId="2"/>
  </si>
  <si>
    <t>帰着日</t>
    <rPh sb="0" eb="2">
      <t>キチャク</t>
    </rPh>
    <rPh sb="2" eb="3">
      <t>ビ</t>
    </rPh>
    <phoneticPr fontId="2"/>
  </si>
  <si>
    <t>支　 払
年月日</t>
    <rPh sb="0" eb="1">
      <t>ササ</t>
    </rPh>
    <rPh sb="3" eb="4">
      <t>バライ</t>
    </rPh>
    <rPh sb="5" eb="8">
      <t>ネンガッピ</t>
    </rPh>
    <phoneticPr fontId="2"/>
  </si>
  <si>
    <t>金　額
（円）</t>
    <phoneticPr fontId="2"/>
  </si>
  <si>
    <t>氏　　名</t>
    <rPh sb="0" eb="1">
      <t>シ</t>
    </rPh>
    <rPh sb="3" eb="4">
      <t>メイ</t>
    </rPh>
    <phoneticPr fontId="2"/>
  </si>
  <si>
    <t>取　引
相手先</t>
    <rPh sb="0" eb="1">
      <t>トリ</t>
    </rPh>
    <rPh sb="4" eb="7">
      <t>アイテサキ</t>
    </rPh>
    <phoneticPr fontId="2"/>
  </si>
  <si>
    <t>（設備備品費）</t>
    <rPh sb="1" eb="3">
      <t>セツビ</t>
    </rPh>
    <rPh sb="3" eb="5">
      <t>ビヒン</t>
    </rPh>
    <rPh sb="5" eb="6">
      <t>ヒ</t>
    </rPh>
    <phoneticPr fontId="2"/>
  </si>
  <si>
    <t>（大項目）物品費</t>
    <rPh sb="1" eb="4">
      <t>ダイコウモク</t>
    </rPh>
    <rPh sb="5" eb="7">
      <t>ブッピン</t>
    </rPh>
    <rPh sb="7" eb="8">
      <t>ヒ</t>
    </rPh>
    <phoneticPr fontId="2"/>
  </si>
  <si>
    <t>（大項目）人件費・謝金</t>
    <rPh sb="1" eb="4">
      <t>ダイコウモク</t>
    </rPh>
    <rPh sb="5" eb="8">
      <t>ジンケンヒ</t>
    </rPh>
    <rPh sb="9" eb="11">
      <t>シャキン</t>
    </rPh>
    <phoneticPr fontId="2"/>
  </si>
  <si>
    <t>（大項目）旅費</t>
    <rPh sb="1" eb="4">
      <t>ダイコウモク</t>
    </rPh>
    <rPh sb="5" eb="7">
      <t>リョヒ</t>
    </rPh>
    <phoneticPr fontId="2"/>
  </si>
  <si>
    <t>取   引
相手先</t>
    <rPh sb="0" eb="1">
      <t>トリ</t>
    </rPh>
    <rPh sb="6" eb="9">
      <t>アイテサキ</t>
    </rPh>
    <phoneticPr fontId="2"/>
  </si>
  <si>
    <t>発　 注
年月日</t>
    <rPh sb="0" eb="1">
      <t>ハツ</t>
    </rPh>
    <rPh sb="3" eb="4">
      <t>チュウ</t>
    </rPh>
    <rPh sb="6" eb="9">
      <t>ネンガッピ</t>
    </rPh>
    <phoneticPr fontId="2"/>
  </si>
  <si>
    <t>支　 払
年月日</t>
    <rPh sb="0" eb="1">
      <t>ササ</t>
    </rPh>
    <rPh sb="3" eb="4">
      <t>バライ</t>
    </rPh>
    <phoneticPr fontId="2"/>
  </si>
  <si>
    <t>取   引
相手先</t>
    <rPh sb="0" eb="1">
      <t>トリ</t>
    </rPh>
    <rPh sb="7" eb="10">
      <t>アイテサキ</t>
    </rPh>
    <phoneticPr fontId="2"/>
  </si>
  <si>
    <t>金　額
（円）</t>
    <rPh sb="0" eb="1">
      <t>キン</t>
    </rPh>
    <rPh sb="2" eb="3">
      <t>ガク</t>
    </rPh>
    <phoneticPr fontId="2"/>
  </si>
  <si>
    <t>単　価
（円）</t>
    <rPh sb="0" eb="1">
      <t>タン</t>
    </rPh>
    <rPh sb="2" eb="3">
      <t>アタイ</t>
    </rPh>
    <rPh sb="6" eb="7">
      <t>エン</t>
    </rPh>
    <phoneticPr fontId="2"/>
  </si>
  <si>
    <t>（その他）</t>
    <rPh sb="3" eb="4">
      <t>タ</t>
    </rPh>
    <phoneticPr fontId="2"/>
  </si>
  <si>
    <t>用務等</t>
    <rPh sb="0" eb="2">
      <t>ヨウム</t>
    </rPh>
    <rPh sb="2" eb="3">
      <t>トウ</t>
    </rPh>
    <phoneticPr fontId="2"/>
  </si>
  <si>
    <t>実施日又は期間</t>
    <rPh sb="0" eb="3">
      <t>ジッシビ</t>
    </rPh>
    <rPh sb="3" eb="4">
      <t>マタ</t>
    </rPh>
    <rPh sb="5" eb="7">
      <t>キカン</t>
    </rPh>
    <phoneticPr fontId="2"/>
  </si>
  <si>
    <t>品　名</t>
    <rPh sb="0" eb="1">
      <t>ヒン</t>
    </rPh>
    <rPh sb="2" eb="3">
      <t>メイ</t>
    </rPh>
    <phoneticPr fontId="2"/>
  </si>
  <si>
    <t>仕　様</t>
    <rPh sb="0" eb="1">
      <t>シ</t>
    </rPh>
    <rPh sb="2" eb="3">
      <t>サマ</t>
    </rPh>
    <phoneticPr fontId="2"/>
  </si>
  <si>
    <t>氏名</t>
    <rPh sb="0" eb="2">
      <t>シメイ</t>
    </rPh>
    <phoneticPr fontId="2"/>
  </si>
  <si>
    <t>（大項目）その他</t>
    <rPh sb="1" eb="2">
      <t>ダイ</t>
    </rPh>
    <rPh sb="2" eb="4">
      <t>コウモク</t>
    </rPh>
    <rPh sb="7" eb="8">
      <t>タ</t>
    </rPh>
    <phoneticPr fontId="2"/>
  </si>
  <si>
    <t>実　施　機　関：国立大学法人東京大学</t>
    <rPh sb="8" eb="10">
      <t>コクリツ</t>
    </rPh>
    <rPh sb="10" eb="12">
      <t>ダイガク</t>
    </rPh>
    <rPh sb="12" eb="14">
      <t>ホウジン</t>
    </rPh>
    <rPh sb="14" eb="18">
      <t>トウキョウダイガク</t>
    </rPh>
    <phoneticPr fontId="2"/>
  </si>
  <si>
    <t>委託業務題目：「破壊制御技術導入による大規模バウンダリ破壊防止策に関する研究」　　　　　　　　　　　　　　　　　　　　　　　　　　　　　　</t>
    <rPh sb="0" eb="2">
      <t>イタク</t>
    </rPh>
    <rPh sb="2" eb="4">
      <t>ギョウム</t>
    </rPh>
    <rPh sb="4" eb="6">
      <t>ダイモク</t>
    </rPh>
    <phoneticPr fontId="2"/>
  </si>
  <si>
    <t>（国内旅費）</t>
    <rPh sb="1" eb="3">
      <t>コクナイ</t>
    </rPh>
    <rPh sb="3" eb="5">
      <t>リョヒ</t>
    </rPh>
    <phoneticPr fontId="2"/>
  </si>
  <si>
    <t>合計</t>
    <rPh sb="0" eb="2">
      <t>ゴウケイ</t>
    </rPh>
    <phoneticPr fontId="2"/>
  </si>
  <si>
    <t>別紙　ロ</t>
    <rPh sb="0" eb="2">
      <t>ベッシ</t>
    </rPh>
    <phoneticPr fontId="2"/>
  </si>
  <si>
    <t>業　務　収　支　決　算　書</t>
    <rPh sb="0" eb="1">
      <t>ギョウ</t>
    </rPh>
    <rPh sb="2" eb="3">
      <t>ツトム</t>
    </rPh>
    <rPh sb="4" eb="5">
      <t>オサム</t>
    </rPh>
    <rPh sb="6" eb="7">
      <t>ササ</t>
    </rPh>
    <rPh sb="8" eb="9">
      <t>ケツ</t>
    </rPh>
    <rPh sb="10" eb="11">
      <t>ザン</t>
    </rPh>
    <rPh sb="12" eb="13">
      <t>ショ</t>
    </rPh>
    <phoneticPr fontId="2"/>
  </si>
  <si>
    <t>決算表</t>
    <rPh sb="0" eb="2">
      <t>ケッサン</t>
    </rPh>
    <rPh sb="2" eb="3">
      <t>オモテ</t>
    </rPh>
    <phoneticPr fontId="2"/>
  </si>
  <si>
    <t>区分</t>
    <rPh sb="0" eb="2">
      <t>クブン</t>
    </rPh>
    <phoneticPr fontId="2"/>
  </si>
  <si>
    <t>大項目</t>
    <rPh sb="0" eb="3">
      <t>ダイコウモク</t>
    </rPh>
    <phoneticPr fontId="2"/>
  </si>
  <si>
    <t>中項目</t>
    <rPh sb="0" eb="1">
      <t>チュウ</t>
    </rPh>
    <rPh sb="1" eb="3">
      <t>コウモク</t>
    </rPh>
    <phoneticPr fontId="2"/>
  </si>
  <si>
    <t>契　約　額</t>
    <rPh sb="0" eb="1">
      <t>チギリ</t>
    </rPh>
    <rPh sb="2" eb="3">
      <t>ヤク</t>
    </rPh>
    <rPh sb="4" eb="5">
      <t>ガク</t>
    </rPh>
    <phoneticPr fontId="2"/>
  </si>
  <si>
    <t>決　算　額</t>
    <phoneticPr fontId="2"/>
  </si>
  <si>
    <t>委託費の充当額</t>
    <rPh sb="0" eb="2">
      <t>イタク</t>
    </rPh>
    <rPh sb="2" eb="3">
      <t>ヒ</t>
    </rPh>
    <rPh sb="4" eb="6">
      <t>ジュウトウ</t>
    </rPh>
    <rPh sb="6" eb="7">
      <t>ガク</t>
    </rPh>
    <phoneticPr fontId="2"/>
  </si>
  <si>
    <t>備　　考</t>
    <rPh sb="0" eb="1">
      <t>ソナエ</t>
    </rPh>
    <rPh sb="3" eb="4">
      <t>コウ</t>
    </rPh>
    <phoneticPr fontId="2"/>
  </si>
  <si>
    <t>　　　　　　　　　　　　　　　　　　　　　　　　　　　　支　　　　　　　　　　　　　　　　　　　　　　　　　　　　　　　　　出</t>
    <rPh sb="28" eb="29">
      <t>シ</t>
    </rPh>
    <rPh sb="62" eb="63">
      <t>デ</t>
    </rPh>
    <phoneticPr fontId="2"/>
  </si>
  <si>
    <t>物品費</t>
    <rPh sb="0" eb="2">
      <t>ブッピン</t>
    </rPh>
    <rPh sb="2" eb="3">
      <t>ヒ</t>
    </rPh>
    <phoneticPr fontId="2"/>
  </si>
  <si>
    <t>設備備品費</t>
    <rPh sb="0" eb="2">
      <t>セツビ</t>
    </rPh>
    <rPh sb="2" eb="4">
      <t>ビヒン</t>
    </rPh>
    <rPh sb="4" eb="5">
      <t>ヒ</t>
    </rPh>
    <phoneticPr fontId="2"/>
  </si>
  <si>
    <t>消耗品費</t>
    <rPh sb="0" eb="3">
      <t>ショウモウヒン</t>
    </rPh>
    <rPh sb="3" eb="4">
      <t>ヒ</t>
    </rPh>
    <phoneticPr fontId="2"/>
  </si>
  <si>
    <t>人件費・謝金</t>
    <rPh sb="0" eb="3">
      <t>ジンケンヒ</t>
    </rPh>
    <rPh sb="4" eb="6">
      <t>シャキン</t>
    </rPh>
    <phoneticPr fontId="2"/>
  </si>
  <si>
    <t>人件費</t>
    <rPh sb="0" eb="3">
      <t>ジンケンヒ</t>
    </rPh>
    <phoneticPr fontId="2"/>
  </si>
  <si>
    <t>※</t>
    <phoneticPr fontId="2"/>
  </si>
  <si>
    <t>謝金</t>
    <rPh sb="0" eb="2">
      <t>シャキン</t>
    </rPh>
    <phoneticPr fontId="2"/>
  </si>
  <si>
    <t>旅費</t>
    <rPh sb="0" eb="2">
      <t>リョヒ</t>
    </rPh>
    <phoneticPr fontId="2"/>
  </si>
  <si>
    <t>その他</t>
    <rPh sb="2" eb="3">
      <t>タ</t>
    </rPh>
    <phoneticPr fontId="2"/>
  </si>
  <si>
    <t>外注費（雑役務費）</t>
    <rPh sb="0" eb="3">
      <t>ガイチュウヒ</t>
    </rPh>
    <rPh sb="4" eb="5">
      <t>ザツ</t>
    </rPh>
    <rPh sb="5" eb="7">
      <t>エキム</t>
    </rPh>
    <rPh sb="7" eb="8">
      <t>ヒ</t>
    </rPh>
    <phoneticPr fontId="2"/>
  </si>
  <si>
    <t>印刷製本費</t>
    <rPh sb="0" eb="2">
      <t>インサツ</t>
    </rPh>
    <rPh sb="2" eb="4">
      <t>セイホン</t>
    </rPh>
    <rPh sb="4" eb="5">
      <t>ヒ</t>
    </rPh>
    <phoneticPr fontId="2"/>
  </si>
  <si>
    <t>会議費</t>
    <rPh sb="0" eb="2">
      <t>カイギ</t>
    </rPh>
    <rPh sb="2" eb="3">
      <t>ヒ</t>
    </rPh>
    <phoneticPr fontId="2"/>
  </si>
  <si>
    <t>通信運搬費</t>
    <rPh sb="0" eb="2">
      <t>ツウシン</t>
    </rPh>
    <rPh sb="2" eb="5">
      <t>ウンパンヒ</t>
    </rPh>
    <phoneticPr fontId="2"/>
  </si>
  <si>
    <t>光熱水料</t>
    <rPh sb="0" eb="2">
      <t>コウネツ</t>
    </rPh>
    <rPh sb="2" eb="3">
      <t>スイ</t>
    </rPh>
    <rPh sb="3" eb="4">
      <t>リョウ</t>
    </rPh>
    <phoneticPr fontId="2"/>
  </si>
  <si>
    <t>その他（諸経費）</t>
    <rPh sb="2" eb="3">
      <t>タ</t>
    </rPh>
    <rPh sb="4" eb="7">
      <t>ショケイヒ</t>
    </rPh>
    <phoneticPr fontId="2"/>
  </si>
  <si>
    <t>消費税相当額</t>
    <rPh sb="0" eb="3">
      <t>ショウヒゼイ</t>
    </rPh>
    <rPh sb="3" eb="6">
      <t>ソウトウガク</t>
    </rPh>
    <phoneticPr fontId="2"/>
  </si>
  <si>
    <t>間接経費</t>
    <rPh sb="0" eb="2">
      <t>カンセツ</t>
    </rPh>
    <rPh sb="2" eb="4">
      <t>ケイヒ</t>
    </rPh>
    <phoneticPr fontId="2"/>
  </si>
  <si>
    <t>合　　計</t>
    <rPh sb="0" eb="1">
      <t>ゴウ</t>
    </rPh>
    <rPh sb="3" eb="4">
      <t>ケイ</t>
    </rPh>
    <phoneticPr fontId="2"/>
  </si>
  <si>
    <t>収
入</t>
    <rPh sb="0" eb="1">
      <t>オサム</t>
    </rPh>
    <rPh sb="5" eb="6">
      <t>イリ</t>
    </rPh>
    <phoneticPr fontId="2"/>
  </si>
  <si>
    <t>委託費の額</t>
    <rPh sb="0" eb="3">
      <t>イタクヒ</t>
    </rPh>
    <rPh sb="4" eb="5">
      <t>ガク</t>
    </rPh>
    <phoneticPr fontId="2"/>
  </si>
  <si>
    <t>自己充当額</t>
    <rPh sb="0" eb="2">
      <t>ジコ</t>
    </rPh>
    <rPh sb="2" eb="4">
      <t>ジュウトウ</t>
    </rPh>
    <rPh sb="4" eb="5">
      <t>ガク</t>
    </rPh>
    <phoneticPr fontId="2"/>
  </si>
  <si>
    <t>※は消費税対象額</t>
    <phoneticPr fontId="2"/>
  </si>
  <si>
    <t>返納額</t>
    <rPh sb="0" eb="2">
      <t>ヘンノウ</t>
    </rPh>
    <rPh sb="2" eb="3">
      <t>ガク</t>
    </rPh>
    <phoneticPr fontId="2"/>
  </si>
  <si>
    <t>円</t>
    <rPh sb="0" eb="1">
      <t>エン</t>
    </rPh>
    <phoneticPr fontId="2"/>
  </si>
  <si>
    <t>※</t>
    <phoneticPr fontId="2"/>
  </si>
  <si>
    <t>※</t>
    <phoneticPr fontId="2"/>
  </si>
  <si>
    <t>（外国旅費）</t>
    <rPh sb="1" eb="3">
      <t>ガイコク</t>
    </rPh>
    <rPh sb="3" eb="5">
      <t>リョヒ</t>
    </rPh>
    <phoneticPr fontId="2"/>
  </si>
  <si>
    <t>（大項目） 物品費</t>
    <rPh sb="1" eb="2">
      <t>ダイ</t>
    </rPh>
    <rPh sb="2" eb="4">
      <t>コウモク</t>
    </rPh>
    <rPh sb="6" eb="8">
      <t>ブッピン</t>
    </rPh>
    <rPh sb="8" eb="9">
      <t>ヒ</t>
    </rPh>
    <phoneticPr fontId="2"/>
  </si>
  <si>
    <t>式</t>
    <rPh sb="0" eb="1">
      <t>シキ</t>
    </rPh>
    <phoneticPr fontId="2"/>
  </si>
  <si>
    <t>○○商事(株)</t>
    <phoneticPr fontId="2"/>
  </si>
  <si>
    <t>（株）▲▲製作所</t>
    <rPh sb="1" eb="2">
      <t>カブ</t>
    </rPh>
    <rPh sb="5" eb="8">
      <t>セイサクジョ</t>
    </rPh>
    <phoneticPr fontId="2"/>
  </si>
  <si>
    <t>台</t>
    <rPh sb="0" eb="1">
      <t>ダイ</t>
    </rPh>
    <phoneticPr fontId="2"/>
  </si>
  <si>
    <t>クライオスタット</t>
    <phoneticPr fontId="2"/>
  </si>
  <si>
    <t>○○用ポンプ</t>
    <rPh sb="2" eb="3">
      <t>ヨウ</t>
    </rPh>
    <phoneticPr fontId="2"/>
  </si>
  <si>
    <t>ワイヤレスデータロガー</t>
    <phoneticPr fontId="2"/>
  </si>
  <si>
    <t>abc社</t>
    <rPh sb="3" eb="4">
      <t>シャ</t>
    </rPh>
    <phoneticPr fontId="2"/>
  </si>
  <si>
    <t>式</t>
    <rPh sb="0" eb="1">
      <t>シキ</t>
    </rPh>
    <phoneticPr fontId="2"/>
  </si>
  <si>
    <t>○○酸素(株)</t>
    <phoneticPr fontId="2"/>
  </si>
  <si>
    <t>○○用フィルター</t>
    <rPh sb="2" eb="3">
      <t>ヨウ</t>
    </rPh>
    <phoneticPr fontId="2"/>
  </si>
  <si>
    <t>△△器機(株)</t>
    <rPh sb="2" eb="4">
      <t>キキ</t>
    </rPh>
    <phoneticPr fontId="2"/>
  </si>
  <si>
    <t>○○　○○</t>
    <phoneticPr fontId="2"/>
  </si>
  <si>
    <t>補助者</t>
    <rPh sb="0" eb="3">
      <t>ホジョシャ</t>
    </rPh>
    <phoneticPr fontId="2"/>
  </si>
  <si>
    <t>△△　△△</t>
    <phoneticPr fontId="2"/>
  </si>
  <si>
    <t>（派遣者）</t>
    <rPh sb="1" eb="3">
      <t>ハケン</t>
    </rPh>
    <rPh sb="3" eb="4">
      <t>シャ</t>
    </rPh>
    <phoneticPr fontId="2"/>
  </si>
  <si>
    <t>○○学会出席のため</t>
    <phoneticPr fontId="2"/>
  </si>
  <si>
    <t>研究打ち合わせ</t>
    <rPh sb="0" eb="1">
      <t>ケンキュウ</t>
    </rPh>
    <rPh sb="1" eb="2">
      <t>ウ</t>
    </rPh>
    <rPh sb="3" eb="4">
      <t>ア</t>
    </rPh>
    <phoneticPr fontId="2"/>
  </si>
  <si>
    <t>米国・○○大学</t>
    <phoneticPr fontId="2"/>
  </si>
  <si>
    <t>○○試験体の加工</t>
    <rPh sb="1" eb="2">
      <t>タイ</t>
    </rPh>
    <rPh sb="2" eb="5">
      <t>シケンタイ</t>
    </rPh>
    <rPh sb="5" eb="7">
      <t>カコウ</t>
    </rPh>
    <phoneticPr fontId="2"/>
  </si>
  <si>
    <t>（株）○○カード</t>
    <phoneticPr fontId="2"/>
  </si>
  <si>
    <t>○○学会参加費</t>
    <rPh sb="2" eb="4">
      <t>ガッカイ</t>
    </rPh>
    <rPh sb="4" eb="7">
      <t>サンカヒ</t>
    </rPh>
    <phoneticPr fontId="2"/>
  </si>
  <si>
    <t>○○学会</t>
    <rPh sb="2" eb="4">
      <t>ガッカイ</t>
    </rPh>
    <phoneticPr fontId="2"/>
  </si>
  <si>
    <t>引　 取
（履行）
年月日</t>
    <rPh sb="0" eb="1">
      <t>イン</t>
    </rPh>
    <rPh sb="3" eb="4">
      <t>トリ</t>
    </rPh>
    <rPh sb="6" eb="8">
      <t>リコウ</t>
    </rPh>
    <phoneticPr fontId="2"/>
  </si>
  <si>
    <t>計</t>
    <phoneticPr fontId="2"/>
  </si>
  <si>
    <t>消費税対象額
（円）</t>
    <rPh sb="0" eb="3">
      <t>ショウヒゼイ</t>
    </rPh>
    <rPh sb="3" eb="5">
      <t>タイショウ</t>
    </rPh>
    <rPh sb="5" eb="6">
      <t>ガク</t>
    </rPh>
    <rPh sb="8" eb="9">
      <t>エン</t>
    </rPh>
    <phoneticPr fontId="2"/>
  </si>
  <si>
    <t>消費税相当額
（円）</t>
    <rPh sb="0" eb="3">
      <t>ショウヒゼイ</t>
    </rPh>
    <rPh sb="3" eb="5">
      <t>ソウトウ</t>
    </rPh>
    <rPh sb="5" eb="6">
      <t>ガク</t>
    </rPh>
    <rPh sb="8" eb="9">
      <t>エン</t>
    </rPh>
    <phoneticPr fontId="2"/>
  </si>
  <si>
    <t>備考</t>
    <rPh sb="0" eb="2">
      <t>ビコウ</t>
    </rPh>
    <phoneticPr fontId="2"/>
  </si>
  <si>
    <t>設備備品費</t>
    <rPh sb="0" eb="2">
      <t>セツビ</t>
    </rPh>
    <rPh sb="2" eb="5">
      <t>ビヒンヒ</t>
    </rPh>
    <phoneticPr fontId="2"/>
  </si>
  <si>
    <t>通信運搬費</t>
    <rPh sb="0" eb="2">
      <t>ツウシン</t>
    </rPh>
    <rPh sb="2" eb="4">
      <t>ウンパン</t>
    </rPh>
    <rPh sb="4" eb="5">
      <t>ヒ</t>
    </rPh>
    <phoneticPr fontId="2"/>
  </si>
  <si>
    <t>小計</t>
    <rPh sb="0" eb="2">
      <t>ショウケイ</t>
    </rPh>
    <phoneticPr fontId="2"/>
  </si>
  <si>
    <t>-</t>
    <phoneticPr fontId="2"/>
  </si>
  <si>
    <t>摘要</t>
    <rPh sb="0" eb="2">
      <t>テキヨウ</t>
    </rPh>
    <phoneticPr fontId="2"/>
  </si>
  <si>
    <t>備　考</t>
    <phoneticPr fontId="2"/>
  </si>
  <si>
    <t>耐用年数1年未満</t>
    <rPh sb="0" eb="2">
      <t>タイヨウ</t>
    </rPh>
    <rPh sb="2" eb="4">
      <t>ネンスウ</t>
    </rPh>
    <rPh sb="5" eb="6">
      <t>ネン</t>
    </rPh>
    <rPh sb="6" eb="8">
      <t>ミマン</t>
    </rPh>
    <phoneticPr fontId="2"/>
  </si>
  <si>
    <t>備　考</t>
    <phoneticPr fontId="2"/>
  </si>
  <si>
    <t>H31.4.1～R2.1.31</t>
    <phoneticPr fontId="2"/>
  </si>
  <si>
    <t>R1.5.15～R2.2.15</t>
    <phoneticPr fontId="2"/>
  </si>
  <si>
    <t>□□　□□</t>
    <phoneticPr fontId="2"/>
  </si>
  <si>
    <t>◇◇　◇◇</t>
    <phoneticPr fontId="2"/>
  </si>
  <si>
    <t>××　××</t>
    <phoneticPr fontId="2"/>
  </si>
  <si>
    <t>□□　□□</t>
    <phoneticPr fontId="2"/>
  </si>
  <si>
    <t>○○実験</t>
    <rPh sb="2" eb="4">
      <t>ジッケン</t>
    </rPh>
    <phoneticPr fontId="2"/>
  </si>
  <si>
    <t>○○学会出席のため</t>
    <phoneticPr fontId="2"/>
  </si>
  <si>
    <t>〇〇研究所</t>
    <rPh sb="2" eb="5">
      <t>ケンキュウジョ</t>
    </rPh>
    <phoneticPr fontId="2"/>
  </si>
  <si>
    <t>△△大学</t>
    <rPh sb="2" eb="4">
      <t>ダイガク</t>
    </rPh>
    <phoneticPr fontId="2"/>
  </si>
  <si>
    <t>△△　△△</t>
    <phoneticPr fontId="2"/>
  </si>
  <si>
    <t>△△測定実験</t>
    <rPh sb="2" eb="4">
      <t>ソクテイ</t>
    </rPh>
    <rPh sb="4" eb="6">
      <t>ジッケン</t>
    </rPh>
    <phoneticPr fontId="2"/>
  </si>
  <si>
    <t>△△装置の保守・点検</t>
    <rPh sb="2" eb="4">
      <t>ソウチ</t>
    </rPh>
    <rPh sb="5" eb="7">
      <t>ホシュ</t>
    </rPh>
    <rPh sb="8" eb="10">
      <t>テンケン</t>
    </rPh>
    <phoneticPr fontId="2"/>
  </si>
  <si>
    <t>配送料（□□－○○研究所）</t>
    <rPh sb="0" eb="2">
      <t>ハイソウ</t>
    </rPh>
    <rPh sb="2" eb="3">
      <t>リョウ</t>
    </rPh>
    <rPh sb="9" eb="12">
      <t>ケンキュウジョ</t>
    </rPh>
    <phoneticPr fontId="2"/>
  </si>
  <si>
    <t>配送料（□□－△△大学）</t>
    <rPh sb="0" eb="2">
      <t>ハイソウ</t>
    </rPh>
    <rPh sb="2" eb="3">
      <t>リョウ</t>
    </rPh>
    <rPh sb="9" eb="11">
      <t>ダイガク</t>
    </rPh>
    <phoneticPr fontId="2"/>
  </si>
  <si>
    <t>宅配便（□□－○○研究所）</t>
    <rPh sb="0" eb="3">
      <t>タクハイビン</t>
    </rPh>
    <rPh sb="9" eb="12">
      <t>ケンキュウジョ</t>
    </rPh>
    <phoneticPr fontId="2"/>
  </si>
  <si>
    <t>宅配便（□□－△△大学）</t>
    <rPh sb="0" eb="3">
      <t>タクハイビン</t>
    </rPh>
    <rPh sb="9" eb="11">
      <t>ダイガク</t>
    </rPh>
    <phoneticPr fontId="2"/>
  </si>
  <si>
    <t>○○運輸（株）</t>
    <rPh sb="2" eb="4">
      <t>ウンユ</t>
    </rPh>
    <rPh sb="4" eb="7">
      <t>カブ</t>
    </rPh>
    <rPh sb="5" eb="6">
      <t>カブ</t>
    </rPh>
    <phoneticPr fontId="2"/>
  </si>
  <si>
    <t>○○配達（株）</t>
    <rPh sb="2" eb="4">
      <t>ハイタツ</t>
    </rPh>
    <rPh sb="4" eb="7">
      <t>カブ</t>
    </rPh>
    <rPh sb="5" eb="6">
      <t>カブ</t>
    </rPh>
    <phoneticPr fontId="2"/>
  </si>
  <si>
    <t>○○研究所</t>
    <rPh sb="2" eb="5">
      <t>ケンキュウジョ</t>
    </rPh>
    <phoneticPr fontId="2"/>
  </si>
  <si>
    <t>△△施設使用料</t>
    <rPh sb="2" eb="4">
      <t>シセツ</t>
    </rPh>
    <rPh sb="4" eb="6">
      <t>シヨウ</t>
    </rPh>
    <rPh sb="6" eb="7">
      <t>リョウ</t>
    </rPh>
    <phoneticPr fontId="2"/>
  </si>
  <si>
    <t>○○施設使用料</t>
    <rPh sb="2" eb="4">
      <t>シセツ</t>
    </rPh>
    <rPh sb="4" eb="6">
      <t>シヨウ</t>
    </rPh>
    <rPh sb="6" eb="7">
      <t>リョウ</t>
    </rPh>
    <phoneticPr fontId="2"/>
  </si>
  <si>
    <t>△△大学</t>
    <phoneticPr fontId="2"/>
  </si>
  <si>
    <t>ソフトウェアライセンス料</t>
    <rPh sb="11" eb="12">
      <t>リョウ</t>
    </rPh>
    <phoneticPr fontId="2"/>
  </si>
  <si>
    <t>○○実験用消耗品</t>
    <rPh sb="2" eb="5">
      <t>ジッケンヨウ</t>
    </rPh>
    <rPh sb="5" eb="7">
      <t>ショウモウ</t>
    </rPh>
    <rPh sb="7" eb="8">
      <t>ヒン</t>
    </rPh>
    <phoneticPr fontId="2"/>
  </si>
  <si>
    <t>○○理化(株)</t>
    <rPh sb="2" eb="4">
      <t>リカ</t>
    </rPh>
    <phoneticPr fontId="2"/>
  </si>
  <si>
    <t>個</t>
    <rPh sb="0" eb="1">
      <t>コ</t>
    </rPh>
    <phoneticPr fontId="2"/>
  </si>
  <si>
    <t>○○溶液　他</t>
    <rPh sb="2" eb="4">
      <t>ヨウエキ</t>
    </rPh>
    <rPh sb="5" eb="6">
      <t>ホカ</t>
    </rPh>
    <phoneticPr fontId="2"/>
  </si>
  <si>
    <t>○○ガス</t>
    <phoneticPr fontId="2"/>
  </si>
  <si>
    <t>○○試験片</t>
    <rPh sb="2" eb="4">
      <t>シケン</t>
    </rPh>
    <rPh sb="4" eb="5">
      <t>ヘン</t>
    </rPh>
    <phoneticPr fontId="2"/>
  </si>
  <si>
    <t>○○　他</t>
    <rPh sb="3" eb="4">
      <t>ホカ</t>
    </rPh>
    <phoneticPr fontId="2"/>
  </si>
  <si>
    <t>△△測定実験用消耗品</t>
    <rPh sb="2" eb="4">
      <t>ソクテイ</t>
    </rPh>
    <rPh sb="4" eb="6">
      <t>ジッケン</t>
    </rPh>
    <rPh sb="6" eb="7">
      <t>ヨウ</t>
    </rPh>
    <rPh sb="7" eb="9">
      <t>ショウモウ</t>
    </rPh>
    <rPh sb="9" eb="10">
      <t>ヒン</t>
    </rPh>
    <phoneticPr fontId="2"/>
  </si>
  <si>
    <t>△△　他</t>
    <phoneticPr fontId="2"/>
  </si>
  <si>
    <t>○○工業(株)</t>
    <rPh sb="2" eb="4">
      <t>コウギョウ</t>
    </rPh>
    <rPh sb="4" eb="7">
      <t>カブ</t>
    </rPh>
    <phoneticPr fontId="2"/>
  </si>
  <si>
    <t>○○　他</t>
    <phoneticPr fontId="2"/>
  </si>
  <si>
    <t>○○ソフト</t>
    <phoneticPr fontId="2"/>
  </si>
  <si>
    <t>○○システム（株）</t>
    <rPh sb="7" eb="8">
      <t>カブ</t>
    </rPh>
    <phoneticPr fontId="2"/>
  </si>
  <si>
    <t>外注費（雑役務費）</t>
    <phoneticPr fontId="2"/>
  </si>
  <si>
    <t>○○評価委員会出席</t>
    <rPh sb="2" eb="4">
      <t>ヒョウカ</t>
    </rPh>
    <rPh sb="4" eb="7">
      <t>イインカイ</t>
    </rPh>
    <rPh sb="7" eb="9">
      <t>シュッセキ</t>
    </rPh>
    <phoneticPr fontId="2"/>
  </si>
  <si>
    <t>◎◎　◎◎</t>
    <phoneticPr fontId="2"/>
  </si>
  <si>
    <t>○○講演会</t>
    <rPh sb="2" eb="4">
      <t>コウエン</t>
    </rPh>
    <rPh sb="4" eb="5">
      <t>カイ</t>
    </rPh>
    <phoneticPr fontId="2"/>
  </si>
  <si>
    <t>　（中項目）設備備品費</t>
    <rPh sb="2" eb="3">
      <t>チュウ</t>
    </rPh>
    <rPh sb="3" eb="5">
      <t>コウモク</t>
    </rPh>
    <rPh sb="6" eb="8">
      <t>セツビ</t>
    </rPh>
    <rPh sb="8" eb="11">
      <t>ビヒンヒ</t>
    </rPh>
    <phoneticPr fontId="2"/>
  </si>
  <si>
    <t>　（中項目）消耗品費</t>
    <rPh sb="2" eb="3">
      <t>チュウ</t>
    </rPh>
    <rPh sb="3" eb="5">
      <t>コウモク</t>
    </rPh>
    <rPh sb="6" eb="9">
      <t>ショウモウヒン</t>
    </rPh>
    <rPh sb="9" eb="10">
      <t>ヒ</t>
    </rPh>
    <phoneticPr fontId="2"/>
  </si>
  <si>
    <t>　（中項目）人件費</t>
    <rPh sb="2" eb="3">
      <t>チュウ</t>
    </rPh>
    <rPh sb="3" eb="5">
      <t>コウモク</t>
    </rPh>
    <rPh sb="6" eb="8">
      <t>ジンケン</t>
    </rPh>
    <rPh sb="8" eb="9">
      <t>ヒ</t>
    </rPh>
    <phoneticPr fontId="2"/>
  </si>
  <si>
    <t>　（中項目）謝金</t>
    <rPh sb="2" eb="3">
      <t>チュウ</t>
    </rPh>
    <rPh sb="3" eb="5">
      <t>コウモク</t>
    </rPh>
    <rPh sb="6" eb="8">
      <t>シャキン</t>
    </rPh>
    <phoneticPr fontId="2"/>
  </si>
  <si>
    <t>　（中項目）外注費（雑役務費）</t>
    <rPh sb="2" eb="3">
      <t>チュウ</t>
    </rPh>
    <rPh sb="3" eb="5">
      <t>コウモク</t>
    </rPh>
    <rPh sb="6" eb="9">
      <t>ガイチュウヒ</t>
    </rPh>
    <rPh sb="10" eb="11">
      <t>ザツ</t>
    </rPh>
    <rPh sb="11" eb="13">
      <t>エキム</t>
    </rPh>
    <rPh sb="13" eb="14">
      <t>ヒ</t>
    </rPh>
    <phoneticPr fontId="2"/>
  </si>
  <si>
    <t>　（中項目）通信運搬費</t>
    <rPh sb="2" eb="3">
      <t>チュウ</t>
    </rPh>
    <rPh sb="3" eb="5">
      <t>コウモク</t>
    </rPh>
    <rPh sb="6" eb="8">
      <t>ツウシン</t>
    </rPh>
    <rPh sb="8" eb="10">
      <t>ウンパン</t>
    </rPh>
    <rPh sb="10" eb="11">
      <t>ヒ</t>
    </rPh>
    <phoneticPr fontId="2"/>
  </si>
  <si>
    <t>　（中項目）その他（諸経費）</t>
    <rPh sb="2" eb="3">
      <t>チュウ</t>
    </rPh>
    <rPh sb="3" eb="5">
      <t>コウモク</t>
    </rPh>
    <rPh sb="8" eb="9">
      <t>タ</t>
    </rPh>
    <rPh sb="10" eb="13">
      <t>ショケイヒ</t>
    </rPh>
    <phoneticPr fontId="2"/>
  </si>
  <si>
    <t>　（中項目）消費税相当額</t>
    <rPh sb="2" eb="3">
      <t>チュウ</t>
    </rPh>
    <rPh sb="3" eb="5">
      <t>コウモク</t>
    </rPh>
    <rPh sb="6" eb="9">
      <t>ショウヒゼイ</t>
    </rPh>
    <rPh sb="9" eb="11">
      <t>ソウトウ</t>
    </rPh>
    <rPh sb="11" eb="12">
      <t>ガク</t>
    </rPh>
    <phoneticPr fontId="2"/>
  </si>
  <si>
    <t>中項目</t>
    <rPh sb="0" eb="3">
      <t>チュウコウモク</t>
    </rPh>
    <phoneticPr fontId="2"/>
  </si>
  <si>
    <t>決算額</t>
    <rPh sb="0" eb="3">
      <t>ケッサンガク</t>
    </rPh>
    <phoneticPr fontId="2"/>
  </si>
  <si>
    <t>委託費充当額</t>
    <rPh sb="0" eb="3">
      <t>イタクヒ</t>
    </rPh>
    <rPh sb="3" eb="5">
      <t>ジュウトウ</t>
    </rPh>
    <rPh sb="5" eb="6">
      <t>ガク</t>
    </rPh>
    <phoneticPr fontId="2"/>
  </si>
  <si>
    <t>外注費（雑役務費）</t>
    <rPh sb="0" eb="3">
      <t>ガイチュウヒ</t>
    </rPh>
    <rPh sb="4" eb="8">
      <t>ザツエキムヒ</t>
    </rPh>
    <phoneticPr fontId="2"/>
  </si>
  <si>
    <t>その他（諸経費）</t>
    <rPh sb="2" eb="3">
      <t>ホカ</t>
    </rPh>
    <rPh sb="4" eb="7">
      <t>ショケイヒ</t>
    </rPh>
    <phoneticPr fontId="2"/>
  </si>
  <si>
    <t>返納額</t>
    <rPh sb="0" eb="3">
      <t>ヘンノウガク</t>
    </rPh>
    <phoneticPr fontId="2"/>
  </si>
  <si>
    <t>check</t>
    <phoneticPr fontId="2"/>
  </si>
  <si>
    <t>自己充当</t>
    <rPh sb="0" eb="2">
      <t>ジコ</t>
    </rPh>
    <rPh sb="2" eb="4">
      <t>ジュウトウ</t>
    </rPh>
    <phoneticPr fontId="2"/>
  </si>
  <si>
    <t>契約額</t>
    <rPh sb="0" eb="3">
      <t>ケイヤクガク</t>
    </rPh>
    <phoneticPr fontId="2"/>
  </si>
  <si>
    <t>（単位：円）</t>
    <rPh sb="1" eb="3">
      <t>タンイ</t>
    </rPh>
    <rPh sb="4" eb="5">
      <t>エン</t>
    </rPh>
    <phoneticPr fontId="2"/>
  </si>
  <si>
    <t>○○製作所㈱</t>
    <rPh sb="2" eb="5">
      <t>セイサクジョ</t>
    </rPh>
    <phoneticPr fontId="2"/>
  </si>
  <si>
    <t>△△重工業㈱</t>
    <rPh sb="2" eb="3">
      <t>ジュウ</t>
    </rPh>
    <rPh sb="3" eb="5">
      <t>コウギョウ</t>
    </rPh>
    <phoneticPr fontId="2"/>
  </si>
  <si>
    <t>〇〇年度　決算書</t>
    <rPh sb="2" eb="4">
      <t>ネンド</t>
    </rPh>
    <rPh sb="5" eb="8">
      <t>ケッサンショ</t>
    </rPh>
    <phoneticPr fontId="2"/>
  </si>
  <si>
    <t>■■製
HM560MV（ﾊﾞｷｭﾄｰﾑ付）</t>
    <rPh sb="19" eb="20">
      <t>）</t>
    </rPh>
    <phoneticPr fontId="2"/>
  </si>
  <si>
    <t>▲▲製
XX-P019</t>
    <phoneticPr fontId="2"/>
  </si>
  <si>
    <t>abc社製
CTD-2000</t>
    <phoneticPr fontId="2"/>
  </si>
  <si>
    <t>契約番号：〇〇Ｉ×××　　　　　　　　　　　　　　　　　　　　　　　　　　　　</t>
    <rPh sb="0" eb="2">
      <t>ケイヤク</t>
    </rPh>
    <rPh sb="2" eb="4">
      <t>バンゴウ</t>
    </rPh>
    <phoneticPr fontId="2"/>
  </si>
  <si>
    <t>実施機関：□□</t>
    <phoneticPr fontId="2"/>
  </si>
  <si>
    <t>R1.12.28～R2.4.30</t>
    <phoneticPr fontId="2"/>
  </si>
  <si>
    <t>R1.11.1～R2.3.31</t>
    <phoneticPr fontId="2"/>
  </si>
  <si>
    <t>人件費補足資料【第９条に基づき、帳簿とともに具備し、甲の要求があったときは提示すること。】</t>
  </si>
  <si>
    <t>（大項目）人件費・謝金</t>
    <rPh sb="1" eb="2">
      <t>ダイ</t>
    </rPh>
    <rPh sb="2" eb="4">
      <t>コウモク</t>
    </rPh>
    <rPh sb="5" eb="8">
      <t>ジンケンヒ</t>
    </rPh>
    <rPh sb="9" eb="11">
      <t>シャキン</t>
    </rPh>
    <phoneticPr fontId="2"/>
  </si>
  <si>
    <t>　（中項目）人件費</t>
    <rPh sb="2" eb="3">
      <t>チュウ</t>
    </rPh>
    <rPh sb="3" eb="5">
      <t>コウモク</t>
    </rPh>
    <rPh sb="6" eb="9">
      <t>ジンケンヒ</t>
    </rPh>
    <phoneticPr fontId="2"/>
  </si>
  <si>
    <t>氏名</t>
  </si>
  <si>
    <t>給与支給対象期間</t>
    <rPh sb="2" eb="4">
      <t>シキュウ</t>
    </rPh>
    <rPh sb="4" eb="6">
      <t>タイショウ</t>
    </rPh>
    <rPh sb="6" eb="8">
      <t>キカン</t>
    </rPh>
    <phoneticPr fontId="2"/>
  </si>
  <si>
    <t>単価</t>
    <rPh sb="0" eb="2">
      <t>タンカ</t>
    </rPh>
    <phoneticPr fontId="2"/>
  </si>
  <si>
    <t>従事実績</t>
    <rPh sb="0" eb="2">
      <t>ジュウジ</t>
    </rPh>
    <rPh sb="2" eb="4">
      <t>ジッセキ</t>
    </rPh>
    <phoneticPr fontId="2"/>
  </si>
  <si>
    <t>給与</t>
  </si>
  <si>
    <t>社会保険等事業主負担分</t>
  </si>
  <si>
    <t>消費税　　　対象額</t>
    <rPh sb="0" eb="2">
      <t>ショウヒ</t>
    </rPh>
    <rPh sb="2" eb="3">
      <t>ゼイ</t>
    </rPh>
    <rPh sb="6" eb="9">
      <t>タイショウガク</t>
    </rPh>
    <phoneticPr fontId="2"/>
  </si>
  <si>
    <t>支給額</t>
  </si>
  <si>
    <t>左の内訳</t>
  </si>
  <si>
    <t>事業主負担分合計</t>
    <rPh sb="6" eb="8">
      <t>ゴウケイ</t>
    </rPh>
    <phoneticPr fontId="2"/>
  </si>
  <si>
    <t xml:space="preserve">社会保険料 </t>
  </si>
  <si>
    <t>労働保険料</t>
  </si>
  <si>
    <t>（月・日・時）</t>
    <rPh sb="0" eb="1">
      <t>ツキ</t>
    </rPh>
    <rPh sb="2" eb="3">
      <t>ニチ</t>
    </rPh>
    <rPh sb="4" eb="5">
      <t>ジ</t>
    </rPh>
    <phoneticPr fontId="2"/>
  </si>
  <si>
    <t>基本給　　　・期末</t>
    <rPh sb="7" eb="9">
      <t>キマツ</t>
    </rPh>
    <phoneticPr fontId="2"/>
  </si>
  <si>
    <t>通勤手当</t>
    <rPh sb="2" eb="4">
      <t>テアテ</t>
    </rPh>
    <phoneticPr fontId="2"/>
  </si>
  <si>
    <t>時間外     手当</t>
    <phoneticPr fontId="2"/>
  </si>
  <si>
    <t>その他     手当</t>
    <phoneticPr fontId="2"/>
  </si>
  <si>
    <t>健康保険</t>
    <rPh sb="2" eb="4">
      <t>ホケン</t>
    </rPh>
    <phoneticPr fontId="2"/>
  </si>
  <si>
    <t>介護保険</t>
    <rPh sb="2" eb="4">
      <t>ホケン</t>
    </rPh>
    <phoneticPr fontId="2"/>
  </si>
  <si>
    <t>厚生年金保険</t>
  </si>
  <si>
    <t>児童手当拠出金</t>
  </si>
  <si>
    <t>雇用保険</t>
  </si>
  <si>
    <t>労災保険</t>
  </si>
  <si>
    <t>○○○〇</t>
    <phoneticPr fontId="2"/>
  </si>
  <si>
    <t>4月分</t>
  </si>
  <si>
    <t>○○○〇</t>
    <phoneticPr fontId="2"/>
  </si>
  <si>
    <t>5月分</t>
  </si>
  <si>
    <t>6月分</t>
  </si>
  <si>
    <t>○○○〇</t>
    <phoneticPr fontId="2"/>
  </si>
  <si>
    <t>賞与</t>
  </si>
  <si>
    <t>7月分</t>
  </si>
  <si>
    <t>8月分</t>
  </si>
  <si>
    <t>9月分</t>
  </si>
  <si>
    <t>10月分</t>
  </si>
  <si>
    <t>11月分</t>
  </si>
  <si>
    <t>12月分</t>
  </si>
  <si>
    <t>1月分</t>
  </si>
  <si>
    <t>2月分</t>
  </si>
  <si>
    <t>3月分</t>
  </si>
  <si>
    <t>退職</t>
  </si>
  <si>
    <t>計</t>
  </si>
  <si>
    <t>△△△△</t>
    <phoneticPr fontId="2"/>
  </si>
  <si>
    <t>合計</t>
  </si>
  <si>
    <t>－</t>
  </si>
  <si>
    <t>（大項目）再委託費</t>
    <rPh sb="1" eb="2">
      <t>ダイ</t>
    </rPh>
    <rPh sb="2" eb="4">
      <t>コウモク</t>
    </rPh>
    <rPh sb="5" eb="8">
      <t>サイイタク</t>
    </rPh>
    <rPh sb="8" eb="9">
      <t>ヒ</t>
    </rPh>
    <phoneticPr fontId="2"/>
  </si>
  <si>
    <t>支払金額
（円）</t>
    <rPh sb="0" eb="2">
      <t>シハライ</t>
    </rPh>
    <rPh sb="2" eb="3">
      <t>キン</t>
    </rPh>
    <rPh sb="3" eb="4">
      <t>ガク</t>
    </rPh>
    <phoneticPr fontId="2"/>
  </si>
  <si>
    <t>契　約
年月日</t>
    <rPh sb="0" eb="1">
      <t>チギリ</t>
    </rPh>
    <rPh sb="2" eb="3">
      <t>ヤク</t>
    </rPh>
    <rPh sb="4" eb="7">
      <t>ネンガッピ</t>
    </rPh>
    <phoneticPr fontId="2"/>
  </si>
  <si>
    <t>履行
年月日</t>
    <rPh sb="0" eb="2">
      <t>リコウ</t>
    </rPh>
    <phoneticPr fontId="2"/>
  </si>
  <si>
    <t>再委託費</t>
    <rPh sb="0" eb="3">
      <t>サイイタク</t>
    </rPh>
    <rPh sb="3" eb="4">
      <t>ヒ</t>
    </rPh>
    <phoneticPr fontId="2"/>
  </si>
  <si>
    <t>○○大学</t>
    <rPh sb="2" eb="4">
      <t>ダイガク</t>
    </rPh>
    <phoneticPr fontId="2"/>
  </si>
  <si>
    <t>○○研究機構</t>
    <rPh sb="2" eb="4">
      <t>ケンキュウ</t>
    </rPh>
    <rPh sb="4" eb="6">
      <t>キコウ</t>
    </rPh>
    <phoneticPr fontId="2"/>
  </si>
  <si>
    <t>不(非)課税
対象額</t>
    <rPh sb="0" eb="1">
      <t>フ</t>
    </rPh>
    <rPh sb="2" eb="3">
      <t>ヒ</t>
    </rPh>
    <rPh sb="4" eb="6">
      <t>カゼイ</t>
    </rPh>
    <rPh sb="7" eb="10">
      <t>タイショウガク</t>
    </rPh>
    <phoneticPr fontId="2"/>
  </si>
  <si>
    <t>消費税対象額
【不(非)課税分】</t>
    <rPh sb="0" eb="3">
      <t>ショウヒゼイ</t>
    </rPh>
    <rPh sb="3" eb="5">
      <t>タイショウ</t>
    </rPh>
    <rPh sb="5" eb="6">
      <t>ガク</t>
    </rPh>
    <rPh sb="8" eb="9">
      <t>フ</t>
    </rPh>
    <rPh sb="10" eb="11">
      <t>ヒ</t>
    </rPh>
    <rPh sb="12" eb="14">
      <t>カゼイ</t>
    </rPh>
    <rPh sb="14" eb="15">
      <t>ブン</t>
    </rPh>
    <phoneticPr fontId="2"/>
  </si>
  <si>
    <t>消費税対象額の計×１０％</t>
    <rPh sb="0" eb="3">
      <t>ショウヒゼイ</t>
    </rPh>
    <rPh sb="3" eb="5">
      <t>タイショウ</t>
    </rPh>
    <rPh sb="5" eb="6">
      <t>ガク</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</si>
</sst>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411]ge\.m\.d;@"/>
    <numFmt numFmtId="178" formatCode="#,##0_);[Red]\(#,##0\)"/>
    <numFmt numFmtId="179" formatCode="#,##0;[Red]#,##0"/>
    <numFmt numFmtId="180" formatCode="#,##0;&quot;△ &quot;#,##0"/>
    <numFmt numFmtId="181" formatCode="&quot;¥&quot;#,##0_);[Red]\(&quot;¥&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rgb="FFFF0000"/>
      <name val="ＭＳ Ｐゴシック"/>
      <family val="3"/>
      <charset val="128"/>
    </font>
    <font>
      <sz val="10"/>
      <color indexed="10"/>
      <name val="ＭＳ Ｐゴシック"/>
      <family val="3"/>
      <charset val="128"/>
    </font>
    <font>
      <sz val="12"/>
      <name val="ＭＳ Ｐゴシック"/>
      <family val="3"/>
      <charset val="128"/>
    </font>
    <font>
      <sz val="11"/>
      <color theme="1"/>
      <name val="ＭＳ Ｐゴシック"/>
      <family val="3"/>
      <charset val="128"/>
    </font>
    <font>
      <sz val="10.5"/>
      <color rgb="FFFF0000"/>
      <name val="ＭＳ ゴシック"/>
      <family val="3"/>
      <charset val="128"/>
    </font>
    <font>
      <sz val="1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0" fontId="1" fillId="0" borderId="0" xfId="0" applyFont="1" applyAlignment="1">
      <alignment horizontal="center" vertical="center"/>
    </xf>
    <xf numFmtId="38" fontId="3" fillId="0" borderId="0" xfId="1" applyFont="1">
      <alignment vertical="center"/>
    </xf>
    <xf numFmtId="0" fontId="4" fillId="0" borderId="0" xfId="0" applyFont="1" applyAlignment="1">
      <alignment horizontal="left" vertical="center"/>
    </xf>
    <xf numFmtId="0" fontId="7" fillId="0" borderId="0" xfId="0" applyFont="1">
      <alignment vertical="center"/>
    </xf>
    <xf numFmtId="38" fontId="1" fillId="0" borderId="0" xfId="1" applyFont="1" applyAlignment="1">
      <alignment horizontal="center" vertical="center"/>
    </xf>
    <xf numFmtId="0" fontId="3" fillId="0" borderId="0" xfId="0" applyFont="1" applyAlignment="1">
      <alignment vertical="center"/>
    </xf>
    <xf numFmtId="0" fontId="5" fillId="0" borderId="0" xfId="0" applyFont="1">
      <alignment vertical="center"/>
    </xf>
    <xf numFmtId="0" fontId="3" fillId="2"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0" fontId="5"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176" fontId="3" fillId="0" borderId="0" xfId="0" applyNumberFormat="1" applyFont="1" applyFill="1">
      <alignment vertical="center"/>
    </xf>
    <xf numFmtId="0" fontId="0" fillId="0" borderId="0" xfId="0" applyFont="1" applyAlignment="1">
      <alignment horizontal="center" vertical="center"/>
    </xf>
    <xf numFmtId="38" fontId="0" fillId="0" borderId="0" xfId="1" applyFont="1" applyAlignment="1">
      <alignment horizontal="center" vertical="center"/>
    </xf>
    <xf numFmtId="38" fontId="3" fillId="0" borderId="0" xfId="1" applyFont="1" applyFill="1" applyAlignment="1">
      <alignment horizontal="right" vertical="center"/>
    </xf>
    <xf numFmtId="0" fontId="0" fillId="0" borderId="0" xfId="0" applyFont="1" applyFill="1" applyAlignment="1">
      <alignment horizontal="center" vertical="center"/>
    </xf>
    <xf numFmtId="38" fontId="3" fillId="0" borderId="0" xfId="1" applyFont="1" applyFill="1">
      <alignment vertical="center"/>
    </xf>
    <xf numFmtId="38" fontId="3" fillId="0" borderId="0" xfId="1" applyFont="1" applyFill="1" applyAlignment="1">
      <alignment horizontal="center"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0" fontId="3"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Fill="1">
      <alignment vertical="center"/>
    </xf>
    <xf numFmtId="0" fontId="4" fillId="0" borderId="4" xfId="0" applyFont="1" applyFill="1" applyBorder="1">
      <alignment vertical="center"/>
    </xf>
    <xf numFmtId="0" fontId="3" fillId="0" borderId="0" xfId="0" applyFont="1" applyFill="1" applyAlignment="1">
      <alignment horizontal="center" vertical="center"/>
    </xf>
    <xf numFmtId="0" fontId="3" fillId="0" borderId="0" xfId="0" applyFo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lignment vertical="center"/>
    </xf>
    <xf numFmtId="0" fontId="5" fillId="0" borderId="4" xfId="0" applyFont="1" applyFill="1" applyBorder="1" applyAlignment="1">
      <alignment horizontal="left" vertical="center" wrapText="1"/>
    </xf>
    <xf numFmtId="0" fontId="4" fillId="0" borderId="4" xfId="0" applyFont="1" applyFill="1" applyBorder="1">
      <alignment vertical="center"/>
    </xf>
    <xf numFmtId="0" fontId="3" fillId="0" borderId="0" xfId="0" applyFont="1" applyFill="1" applyAlignment="1">
      <alignment horizontal="center" vertical="center"/>
    </xf>
    <xf numFmtId="0" fontId="5" fillId="0" borderId="4" xfId="0" applyFont="1" applyFill="1" applyBorder="1" applyAlignment="1">
      <alignment horizontal="left" vertical="center" wrapText="1" shrinkToFit="1"/>
    </xf>
    <xf numFmtId="0" fontId="3"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4" xfId="0" applyFont="1" applyFill="1" applyBorder="1">
      <alignment vertical="center"/>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38" fontId="3" fillId="0" borderId="1" xfId="0" applyNumberFormat="1" applyFont="1" applyBorder="1" applyAlignment="1">
      <alignment horizontal="center" vertical="center" shrinkToFit="1"/>
    </xf>
    <xf numFmtId="0" fontId="4" fillId="0" borderId="1" xfId="0" applyFont="1" applyBorder="1" applyAlignment="1">
      <alignment horizontal="left" vertical="center"/>
    </xf>
    <xf numFmtId="0" fontId="4" fillId="0" borderId="4" xfId="0" applyFont="1" applyFill="1" applyBorder="1" applyAlignment="1">
      <alignment horizontal="left" vertical="center"/>
    </xf>
    <xf numFmtId="0" fontId="4" fillId="0" borderId="4" xfId="0" applyFont="1" applyBorder="1" applyAlignment="1">
      <alignment horizontal="left" vertical="center"/>
    </xf>
    <xf numFmtId="0" fontId="3" fillId="0" borderId="2" xfId="0" applyFont="1" applyFill="1" applyBorder="1" applyAlignment="1">
      <alignment vertical="center" wrapText="1"/>
    </xf>
    <xf numFmtId="0" fontId="6" fillId="0" borderId="1" xfId="0" applyFont="1" applyBorder="1" applyAlignment="1">
      <alignment horizontal="left" vertical="center" wrapText="1"/>
    </xf>
    <xf numFmtId="0" fontId="5" fillId="0" borderId="4" xfId="0" applyFont="1" applyFill="1" applyBorder="1" applyAlignment="1">
      <alignment horizontal="left" vertical="center" shrinkToFit="1"/>
    </xf>
    <xf numFmtId="0" fontId="5" fillId="0" borderId="4" xfId="0" applyFont="1" applyFill="1" applyBorder="1" applyAlignment="1">
      <alignment horizontal="left" vertical="center"/>
    </xf>
    <xf numFmtId="0" fontId="3" fillId="3" borderId="1" xfId="0" applyFont="1" applyFill="1" applyBorder="1" applyAlignment="1">
      <alignment horizontal="center" vertical="center" wrapText="1"/>
    </xf>
    <xf numFmtId="38" fontId="9" fillId="0" borderId="1" xfId="1" applyFont="1" applyBorder="1" applyAlignment="1">
      <alignment horizontal="center" vertical="center" shrinkToFit="1"/>
    </xf>
    <xf numFmtId="38" fontId="9" fillId="0" borderId="1" xfId="1" applyFont="1" applyBorder="1" applyAlignment="1">
      <alignment horizontal="right" vertical="center" wrapText="1" shrinkToFit="1"/>
    </xf>
    <xf numFmtId="38" fontId="9" fillId="0" borderId="1" xfId="0" applyNumberFormat="1" applyFont="1" applyBorder="1" applyAlignment="1">
      <alignment horizontal="right" vertical="center" shrinkToFit="1"/>
    </xf>
    <xf numFmtId="38" fontId="9" fillId="0" borderId="1" xfId="0" applyNumberFormat="1" applyFont="1" applyBorder="1" applyAlignment="1">
      <alignment horizontal="right" vertical="center" wrapText="1" shrinkToFit="1"/>
    </xf>
    <xf numFmtId="38" fontId="9" fillId="0" borderId="1" xfId="0" applyNumberFormat="1" applyFont="1" applyBorder="1" applyAlignment="1">
      <alignment horizontal="center" vertical="center" shrinkToFit="1"/>
    </xf>
    <xf numFmtId="38" fontId="9" fillId="0" borderId="1" xfId="0" applyNumberFormat="1" applyFont="1" applyBorder="1" applyAlignment="1">
      <alignment horizontal="right" vertical="center"/>
    </xf>
    <xf numFmtId="38" fontId="9" fillId="0" borderId="1" xfId="0" applyNumberFormat="1" applyFont="1" applyBorder="1" applyAlignment="1">
      <alignment horizontal="center" vertical="center" wrapText="1" shrinkToFit="1"/>
    </xf>
    <xf numFmtId="0" fontId="3" fillId="0" borderId="2"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lignment vertical="center"/>
    </xf>
    <xf numFmtId="0" fontId="3" fillId="0" borderId="4" xfId="0" applyFont="1" applyBorder="1">
      <alignment vertical="center"/>
    </xf>
    <xf numFmtId="0" fontId="3" fillId="0" borderId="2" xfId="0" applyFont="1" applyFill="1" applyBorder="1" applyAlignment="1">
      <alignment vertical="center" wrapText="1"/>
    </xf>
    <xf numFmtId="0" fontId="3" fillId="0" borderId="1" xfId="0" applyFont="1" applyBorder="1" applyAlignment="1">
      <alignment horizontal="center" vertical="center"/>
    </xf>
    <xf numFmtId="3" fontId="9" fillId="0" borderId="2" xfId="0" applyNumberFormat="1" applyFont="1" applyFill="1" applyBorder="1" applyAlignment="1">
      <alignment vertical="center" shrinkToFi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38" fontId="9" fillId="0" borderId="1" xfId="1"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38" fontId="4" fillId="0" borderId="1" xfId="1" applyFont="1" applyBorder="1" applyAlignment="1">
      <alignment horizontal="center" vertical="center"/>
    </xf>
    <xf numFmtId="38" fontId="1" fillId="0" borderId="1" xfId="1" applyFont="1" applyBorder="1" applyAlignment="1">
      <alignment vertical="center"/>
    </xf>
    <xf numFmtId="57" fontId="4" fillId="0" borderId="1" xfId="0" applyNumberFormat="1"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0" fillId="0" borderId="6" xfId="0" applyBorder="1" applyAlignment="1">
      <alignment vertical="center"/>
    </xf>
    <xf numFmtId="38" fontId="9" fillId="0" borderId="1" xfId="1" applyFont="1" applyFill="1" applyBorder="1" applyAlignment="1">
      <alignment vertical="center"/>
    </xf>
    <xf numFmtId="177" fontId="3" fillId="0" borderId="1" xfId="0" applyNumberFormat="1" applyFont="1" applyBorder="1" applyAlignment="1">
      <alignment horizontal="center" vertical="center" shrinkToFit="1"/>
    </xf>
    <xf numFmtId="0" fontId="3" fillId="0" borderId="1" xfId="0" applyFont="1" applyFill="1" applyBorder="1">
      <alignment vertical="center"/>
    </xf>
    <xf numFmtId="0" fontId="4" fillId="0" borderId="4" xfId="0" applyFont="1" applyFill="1" applyBorder="1">
      <alignment vertical="center"/>
    </xf>
    <xf numFmtId="0" fontId="4" fillId="0" borderId="4" xfId="0" applyFont="1" applyBorder="1">
      <alignmen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38" fontId="3" fillId="0" borderId="3" xfId="1" applyFont="1" applyFill="1" applyBorder="1" applyAlignment="1">
      <alignment vertical="center"/>
    </xf>
    <xf numFmtId="38" fontId="9" fillId="0" borderId="2" xfId="1" applyFont="1" applyFill="1" applyBorder="1" applyAlignment="1">
      <alignment vertical="center"/>
    </xf>
    <xf numFmtId="0" fontId="3" fillId="0" borderId="2" xfId="0"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horizontal="center" vertical="center" wrapText="1"/>
    </xf>
    <xf numFmtId="38" fontId="3" fillId="0" borderId="2" xfId="1" applyFont="1" applyFill="1" applyBorder="1" applyAlignment="1">
      <alignment horizontal="center" vertical="center" wrapText="1"/>
    </xf>
    <xf numFmtId="0" fontId="3" fillId="0" borderId="13" xfId="0"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38" fontId="3" fillId="0" borderId="15" xfId="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Border="1" applyAlignment="1">
      <alignment vertical="center"/>
    </xf>
    <xf numFmtId="38" fontId="3" fillId="0" borderId="2" xfId="1" applyFont="1" applyBorder="1" applyAlignment="1">
      <alignment vertical="center"/>
    </xf>
    <xf numFmtId="56" fontId="3" fillId="0" borderId="2" xfId="0" quotePrefix="1" applyNumberFormat="1" applyFont="1" applyBorder="1" applyAlignment="1">
      <alignment vertical="center"/>
    </xf>
    <xf numFmtId="56" fontId="3" fillId="0" borderId="2" xfId="0" applyNumberFormat="1" applyFont="1" applyBorder="1" applyAlignment="1">
      <alignment vertical="center"/>
    </xf>
    <xf numFmtId="177" fontId="3" fillId="0" borderId="5" xfId="2" quotePrefix="1" applyNumberFormat="1" applyFont="1" applyBorder="1" applyAlignment="1">
      <alignment vertical="center" shrinkToFit="1"/>
    </xf>
    <xf numFmtId="177" fontId="3" fillId="0" borderId="2" xfId="0" quotePrefix="1" applyNumberFormat="1" applyFont="1" applyBorder="1" applyAlignment="1">
      <alignment vertical="center" shrinkToFit="1"/>
    </xf>
    <xf numFmtId="0" fontId="3" fillId="0" borderId="1" xfId="0" applyFont="1" applyBorder="1" applyAlignment="1">
      <alignment vertical="center" wrapText="1"/>
    </xf>
    <xf numFmtId="49" fontId="3" fillId="0" borderId="1" xfId="0" applyNumberFormat="1" applyFont="1" applyBorder="1" applyAlignment="1">
      <alignment horizontal="left" vertical="center" shrinkToFit="1"/>
    </xf>
    <xf numFmtId="38" fontId="3" fillId="0" borderId="1" xfId="1" applyFont="1" applyBorder="1" applyAlignment="1">
      <alignment horizontal="left" vertical="center" shrinkToFit="1"/>
    </xf>
    <xf numFmtId="38" fontId="3" fillId="0" borderId="1" xfId="1" applyFont="1" applyBorder="1" applyAlignment="1">
      <alignment horizontal="left" vertical="center" wrapText="1" shrinkToFit="1"/>
    </xf>
    <xf numFmtId="57" fontId="3" fillId="0" borderId="2" xfId="2" quotePrefix="1" applyNumberFormat="1" applyFont="1" applyFill="1" applyBorder="1" applyAlignment="1">
      <alignment vertical="center" shrinkToFit="1"/>
    </xf>
    <xf numFmtId="57" fontId="3" fillId="0" borderId="2" xfId="0" quotePrefix="1" applyNumberFormat="1" applyFont="1" applyFill="1" applyBorder="1" applyAlignment="1">
      <alignment vertical="center" shrinkToFit="1"/>
    </xf>
    <xf numFmtId="0" fontId="4" fillId="0" borderId="1" xfId="0" quotePrefix="1" applyFont="1" applyFill="1" applyBorder="1" applyAlignment="1">
      <alignment vertical="center" wrapText="1"/>
    </xf>
    <xf numFmtId="0" fontId="4" fillId="0" borderId="1" xfId="0" applyFont="1" applyFill="1" applyBorder="1" applyAlignment="1">
      <alignment vertical="center" wrapText="1"/>
    </xf>
    <xf numFmtId="38" fontId="4" fillId="0" borderId="1" xfId="1" applyFont="1" applyBorder="1" applyAlignment="1">
      <alignment horizontal="left" vertical="center" wrapText="1" shrinkToFit="1"/>
    </xf>
    <xf numFmtId="38" fontId="4" fillId="0" borderId="1" xfId="1" applyFont="1" applyBorder="1" applyAlignment="1">
      <alignment horizontal="left" vertical="center" shrinkToFit="1"/>
    </xf>
    <xf numFmtId="0" fontId="3" fillId="0" borderId="1" xfId="0" applyFont="1" applyFill="1" applyBorder="1" applyAlignment="1">
      <alignment vertical="center"/>
    </xf>
    <xf numFmtId="0" fontId="3" fillId="0" borderId="1" xfId="0" quotePrefix="1" applyFont="1" applyBorder="1" applyAlignment="1">
      <alignment vertical="center" wrapText="1"/>
    </xf>
    <xf numFmtId="41" fontId="3" fillId="0" borderId="1" xfId="1" applyNumberFormat="1" applyFont="1" applyBorder="1" applyAlignment="1">
      <alignment vertical="center"/>
    </xf>
    <xf numFmtId="41" fontId="9" fillId="0" borderId="1" xfId="1" applyNumberFormat="1" applyFont="1" applyBorder="1" applyAlignment="1">
      <alignment vertical="center"/>
    </xf>
    <xf numFmtId="41" fontId="9" fillId="0" borderId="2" xfId="1" applyNumberFormat="1" applyFont="1" applyBorder="1" applyAlignment="1">
      <alignment vertical="center"/>
    </xf>
    <xf numFmtId="41" fontId="9" fillId="0" borderId="2" xfId="1" applyNumberFormat="1" applyFont="1" applyFill="1" applyBorder="1" applyAlignment="1">
      <alignment vertical="center"/>
    </xf>
    <xf numFmtId="41" fontId="4" fillId="0" borderId="1" xfId="0" applyNumberFormat="1" applyFont="1" applyFill="1" applyBorder="1" applyAlignment="1">
      <alignment vertical="center"/>
    </xf>
    <xf numFmtId="57" fontId="3" fillId="0" borderId="1" xfId="0" quotePrefix="1" applyNumberFormat="1" applyFont="1" applyFill="1" applyBorder="1" applyAlignment="1">
      <alignment vertical="center" shrinkToFit="1"/>
    </xf>
    <xf numFmtId="57" fontId="3" fillId="0" borderId="1" xfId="0" quotePrefix="1" applyNumberFormat="1" applyFont="1" applyFill="1" applyBorder="1" applyAlignment="1">
      <alignment vertical="center" wrapText="1" shrinkToFit="1"/>
    </xf>
    <xf numFmtId="0" fontId="5" fillId="0" borderId="1" xfId="0" applyFont="1" applyFill="1" applyBorder="1" applyAlignment="1">
      <alignment horizontal="left" vertical="center" shrinkToFit="1"/>
    </xf>
    <xf numFmtId="57" fontId="3" fillId="0" borderId="2" xfId="0" applyNumberFormat="1" applyFont="1" applyFill="1" applyBorder="1" applyAlignment="1">
      <alignment vertical="center"/>
    </xf>
    <xf numFmtId="57" fontId="3" fillId="0" borderId="2" xfId="0" applyNumberFormat="1" applyFont="1" applyBorder="1" applyAlignment="1">
      <alignment horizontal="right" vertical="center"/>
    </xf>
    <xf numFmtId="57" fontId="3" fillId="0" borderId="1" xfId="0" applyNumberFormat="1" applyFont="1" applyBorder="1" applyAlignment="1">
      <alignment horizontal="right" vertical="center"/>
    </xf>
    <xf numFmtId="57" fontId="3" fillId="0" borderId="1" xfId="0" applyNumberFormat="1" applyFont="1" applyBorder="1" applyAlignment="1">
      <alignment horizontal="right" vertical="center" shrinkToFit="1"/>
    </xf>
    <xf numFmtId="57" fontId="3" fillId="0" borderId="2" xfId="0" applyNumberFormat="1" applyFont="1" applyFill="1" applyBorder="1" applyAlignment="1">
      <alignment horizontal="right" vertical="center" shrinkToFit="1"/>
    </xf>
    <xf numFmtId="57" fontId="3" fillId="0" borderId="1" xfId="0" applyNumberFormat="1" applyFont="1" applyFill="1" applyBorder="1" applyAlignment="1">
      <alignment horizontal="right" vertical="center" shrinkToFit="1"/>
    </xf>
    <xf numFmtId="38" fontId="4" fillId="0" borderId="2" xfId="1" applyFont="1" applyFill="1" applyBorder="1" applyAlignment="1">
      <alignment vertical="center" wrapText="1"/>
    </xf>
    <xf numFmtId="38" fontId="9" fillId="0" borderId="2" xfId="1" applyFont="1" applyFill="1" applyBorder="1" applyAlignment="1">
      <alignment vertical="center" wrapText="1"/>
    </xf>
    <xf numFmtId="57" fontId="3" fillId="0" borderId="2"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38" fontId="9" fillId="0" borderId="13" xfId="1" applyFont="1" applyFill="1" applyBorder="1" applyAlignment="1">
      <alignment vertical="center"/>
    </xf>
    <xf numFmtId="0" fontId="0" fillId="0" borderId="0" xfId="0" applyFont="1" applyFill="1">
      <alignment vertical="center"/>
    </xf>
    <xf numFmtId="0" fontId="3" fillId="0" borderId="0" xfId="0" applyFont="1" applyAlignment="1">
      <alignment vertical="center" wrapText="1"/>
    </xf>
    <xf numFmtId="0" fontId="3" fillId="0" borderId="0" xfId="0" applyFont="1">
      <alignment vertical="center"/>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Fill="1" applyAlignment="1">
      <alignment horizontal="center" vertical="center"/>
    </xf>
    <xf numFmtId="57" fontId="3" fillId="0" borderId="1" xfId="0" applyNumberFormat="1" applyFont="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0" xfId="0" applyFont="1" applyAlignment="1">
      <alignment vertical="center" wrapText="1"/>
    </xf>
    <xf numFmtId="0" fontId="3"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0" fillId="0" borderId="0" xfId="0" applyFont="1" applyFill="1" applyAlignment="1">
      <alignment horizontal="center" vertical="center"/>
    </xf>
    <xf numFmtId="0" fontId="3" fillId="0" borderId="0" xfId="0" applyFont="1" applyAlignment="1">
      <alignment vertical="center" wrapText="1"/>
    </xf>
    <xf numFmtId="38" fontId="0" fillId="0" borderId="2" xfId="1" applyFont="1" applyBorder="1" applyAlignment="1">
      <alignment vertical="center"/>
    </xf>
    <xf numFmtId="14" fontId="0" fillId="0" borderId="0" xfId="0" applyNumberFormat="1"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vertical="center"/>
    </xf>
    <xf numFmtId="0" fontId="10" fillId="0" borderId="0" xfId="0" applyFont="1" applyAlignment="1">
      <alignment horizontal="right" vertical="center"/>
    </xf>
    <xf numFmtId="0" fontId="0" fillId="0" borderId="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9" xfId="0" applyFont="1" applyFill="1" applyBorder="1" applyAlignment="1">
      <alignment horizontal="center" vertical="center" wrapText="1"/>
    </xf>
    <xf numFmtId="179" fontId="9" fillId="0" borderId="18" xfId="0" applyNumberFormat="1" applyFont="1" applyFill="1" applyBorder="1">
      <alignment vertical="center"/>
    </xf>
    <xf numFmtId="180" fontId="9" fillId="0" borderId="1" xfId="0" applyNumberFormat="1" applyFont="1" applyFill="1" applyBorder="1">
      <alignment vertical="center"/>
    </xf>
    <xf numFmtId="0" fontId="0" fillId="0" borderId="10" xfId="0" applyFont="1" applyFill="1" applyBorder="1" applyAlignment="1">
      <alignment horizontal="center" vertical="center"/>
    </xf>
    <xf numFmtId="179" fontId="0" fillId="0" borderId="0" xfId="0" applyNumberFormat="1" applyFont="1" applyFill="1">
      <alignment vertical="center"/>
    </xf>
    <xf numFmtId="180" fontId="0" fillId="0" borderId="0" xfId="0" applyNumberFormat="1" applyFont="1" applyFill="1">
      <alignment vertical="center"/>
    </xf>
    <xf numFmtId="0" fontId="0" fillId="0" borderId="0" xfId="0" applyFont="1" applyFill="1" applyBorder="1" applyAlignment="1">
      <alignment horizontal="left" vertical="center"/>
    </xf>
    <xf numFmtId="0" fontId="0" fillId="0" borderId="0" xfId="0" applyFont="1" applyFill="1" applyAlignment="1">
      <alignment horizontal="right" vertical="center"/>
    </xf>
    <xf numFmtId="179" fontId="9" fillId="0" borderId="0" xfId="0" applyNumberFormat="1" applyFont="1" applyFill="1">
      <alignment vertical="center"/>
    </xf>
    <xf numFmtId="0" fontId="9" fillId="0" borderId="0" xfId="0" applyFont="1" applyFill="1">
      <alignment vertical="center"/>
    </xf>
    <xf numFmtId="179" fontId="0" fillId="0" borderId="0" xfId="0" applyNumberFormat="1" applyFont="1" applyFill="1" applyAlignment="1">
      <alignment horizontal="right"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vertical="center" wrapText="1"/>
    </xf>
    <xf numFmtId="0" fontId="0"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12" fillId="0" borderId="0" xfId="0" applyFont="1">
      <alignment vertical="center"/>
    </xf>
    <xf numFmtId="0" fontId="5" fillId="0" borderId="0" xfId="0" applyFont="1" applyAlignment="1">
      <alignment vertical="center" wrapText="1"/>
    </xf>
    <xf numFmtId="0" fontId="0" fillId="0" borderId="0" xfId="0" applyAlignment="1">
      <alignment horizontal="center" vertical="center"/>
    </xf>
    <xf numFmtId="181" fontId="0" fillId="0" borderId="0" xfId="0" applyNumberFormat="1">
      <alignment vertical="center"/>
    </xf>
    <xf numFmtId="0" fontId="12" fillId="0" borderId="0" xfId="0" applyFont="1" applyAlignment="1">
      <alignment vertical="center" wrapText="1"/>
    </xf>
    <xf numFmtId="0" fontId="12" fillId="0" borderId="10" xfId="0" quotePrefix="1"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1" xfId="0" applyFont="1" applyBorder="1" applyAlignment="1">
      <alignment horizontal="center" vertical="center"/>
    </xf>
    <xf numFmtId="38" fontId="13" fillId="0" borderId="1" xfId="1" applyFont="1" applyBorder="1" applyAlignment="1">
      <alignment vertical="center"/>
    </xf>
    <xf numFmtId="0" fontId="12" fillId="0" borderId="1" xfId="0" applyFont="1" applyBorder="1">
      <alignment vertical="center"/>
    </xf>
    <xf numFmtId="38" fontId="12" fillId="3" borderId="1" xfId="0" applyNumberFormat="1" applyFont="1" applyFill="1" applyBorder="1">
      <alignment vertical="center"/>
    </xf>
    <xf numFmtId="0" fontId="3" fillId="0" borderId="18" xfId="0" applyFont="1" applyBorder="1" applyAlignment="1">
      <alignment vertical="center"/>
    </xf>
    <xf numFmtId="0" fontId="3" fillId="0" borderId="28" xfId="0" applyFont="1" applyBorder="1" applyAlignment="1">
      <alignment vertical="center"/>
    </xf>
    <xf numFmtId="0" fontId="0" fillId="0" borderId="28" xfId="0" applyFont="1" applyBorder="1" applyAlignment="1">
      <alignment vertical="center"/>
    </xf>
    <xf numFmtId="38" fontId="0" fillId="0" borderId="18" xfId="1" applyFont="1" applyBorder="1" applyAlignment="1">
      <alignment vertical="center"/>
    </xf>
    <xf numFmtId="177" fontId="3" fillId="0" borderId="18" xfId="0" quotePrefix="1" applyNumberFormat="1" applyFont="1" applyBorder="1" applyAlignment="1">
      <alignment vertical="center"/>
    </xf>
    <xf numFmtId="0" fontId="4" fillId="0" borderId="12" xfId="0" quotePrefix="1" applyFont="1" applyBorder="1" applyAlignment="1">
      <alignment vertical="center" wrapText="1"/>
    </xf>
    <xf numFmtId="38" fontId="9" fillId="0" borderId="12" xfId="1" applyFont="1" applyBorder="1" applyAlignment="1">
      <alignment horizontal="right" vertical="center"/>
    </xf>
    <xf numFmtId="0" fontId="3" fillId="0" borderId="12" xfId="0" applyFont="1" applyBorder="1">
      <alignment vertical="center"/>
    </xf>
    <xf numFmtId="0" fontId="3" fillId="0" borderId="17" xfId="0" applyFont="1" applyFill="1" applyBorder="1" applyAlignment="1">
      <alignment vertical="center" wrapText="1"/>
    </xf>
    <xf numFmtId="0" fontId="3" fillId="0" borderId="17" xfId="0" applyFont="1" applyFill="1" applyBorder="1">
      <alignment vertical="center"/>
    </xf>
    <xf numFmtId="0" fontId="4" fillId="0" borderId="29" xfId="0" applyFont="1" applyFill="1" applyBorder="1">
      <alignment vertical="center"/>
    </xf>
    <xf numFmtId="38" fontId="0" fillId="0" borderId="17" xfId="1" applyFont="1" applyFill="1" applyBorder="1" applyAlignment="1">
      <alignment vertical="center"/>
    </xf>
    <xf numFmtId="38" fontId="0" fillId="0" borderId="17" xfId="1" applyFont="1" applyBorder="1" applyAlignment="1">
      <alignment vertical="center"/>
    </xf>
    <xf numFmtId="177" fontId="3" fillId="0" borderId="30" xfId="2" quotePrefix="1" applyNumberFormat="1" applyFont="1" applyFill="1" applyBorder="1" applyAlignment="1">
      <alignment vertical="center" shrinkToFit="1"/>
    </xf>
    <xf numFmtId="177" fontId="3" fillId="0" borderId="17" xfId="0" quotePrefix="1" applyNumberFormat="1" applyFont="1" applyFill="1" applyBorder="1" applyAlignment="1">
      <alignment vertical="center" shrinkToFit="1"/>
    </xf>
    <xf numFmtId="0" fontId="3" fillId="0" borderId="16" xfId="0" applyFont="1" applyFill="1" applyBorder="1" applyAlignment="1">
      <alignment vertical="center" wrapText="1"/>
    </xf>
    <xf numFmtId="38" fontId="3" fillId="0" borderId="16" xfId="0" applyNumberFormat="1" applyFont="1" applyBorder="1" applyAlignment="1">
      <alignment horizontal="center" vertical="center" wrapText="1" shrinkToFit="1"/>
    </xf>
    <xf numFmtId="38" fontId="3" fillId="0" borderId="16" xfId="1" applyFont="1" applyBorder="1" applyAlignment="1">
      <alignment horizontal="left" vertical="center" shrinkToFit="1"/>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8" xfId="0" applyFont="1" applyFill="1" applyBorder="1">
      <alignment vertical="center"/>
    </xf>
    <xf numFmtId="0" fontId="3" fillId="0" borderId="28" xfId="0" applyFont="1" applyFill="1" applyBorder="1">
      <alignment vertical="center"/>
    </xf>
    <xf numFmtId="0" fontId="9" fillId="0" borderId="18" xfId="0" applyFont="1" applyFill="1" applyBorder="1" applyAlignment="1">
      <alignment vertical="center"/>
    </xf>
    <xf numFmtId="38" fontId="9" fillId="0" borderId="18" xfId="1"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horizontal="right" vertical="center" wrapText="1"/>
    </xf>
    <xf numFmtId="3" fontId="9" fillId="0" borderId="17" xfId="0" applyNumberFormat="1" applyFont="1" applyFill="1" applyBorder="1" applyAlignment="1">
      <alignment vertical="center" shrinkToFit="1"/>
    </xf>
    <xf numFmtId="57" fontId="3" fillId="0" borderId="17" xfId="2" quotePrefix="1" applyNumberFormat="1" applyFont="1" applyFill="1" applyBorder="1" applyAlignment="1">
      <alignment vertical="center" shrinkToFit="1"/>
    </xf>
    <xf numFmtId="57" fontId="3" fillId="0" borderId="17" xfId="0" quotePrefix="1" applyNumberFormat="1" applyFont="1" applyFill="1" applyBorder="1" applyAlignment="1">
      <alignment vertical="center" shrinkToFit="1"/>
    </xf>
    <xf numFmtId="0" fontId="4" fillId="0" borderId="16" xfId="0" applyFont="1" applyFill="1" applyBorder="1" applyAlignment="1">
      <alignment vertical="center" wrapText="1"/>
    </xf>
    <xf numFmtId="38" fontId="9" fillId="0" borderId="16" xfId="0" applyNumberFormat="1" applyFont="1" applyBorder="1" applyAlignment="1">
      <alignment horizontal="center" vertical="center" shrinkToFit="1"/>
    </xf>
    <xf numFmtId="38" fontId="4" fillId="0" borderId="16" xfId="1" applyFont="1" applyBorder="1" applyAlignment="1">
      <alignment horizontal="left" vertical="center" wrapText="1" shrinkToFit="1"/>
    </xf>
    <xf numFmtId="0" fontId="4" fillId="0" borderId="12" xfId="0" applyFont="1" applyBorder="1" applyAlignment="1">
      <alignment horizontal="center" vertical="center"/>
    </xf>
    <xf numFmtId="38" fontId="9" fillId="0" borderId="12" xfId="1" applyFont="1" applyBorder="1" applyAlignment="1">
      <alignment vertical="center"/>
    </xf>
    <xf numFmtId="38" fontId="9" fillId="0" borderId="12" xfId="1" applyFont="1" applyBorder="1" applyAlignment="1">
      <alignment horizontal="right" vertical="center" wrapText="1"/>
    </xf>
    <xf numFmtId="0" fontId="5" fillId="0" borderId="12" xfId="0" applyFont="1" applyBorder="1" applyAlignment="1">
      <alignment vertical="center" wrapText="1"/>
    </xf>
    <xf numFmtId="0" fontId="3" fillId="0" borderId="16" xfId="0" applyFont="1" applyBorder="1" applyAlignment="1">
      <alignment vertical="center"/>
    </xf>
    <xf numFmtId="0" fontId="3" fillId="0" borderId="16" xfId="0" applyFont="1" applyBorder="1" applyAlignment="1">
      <alignment horizontal="center" vertical="center"/>
    </xf>
    <xf numFmtId="38" fontId="9" fillId="0" borderId="16" xfId="1" applyFont="1" applyBorder="1" applyAlignment="1">
      <alignment vertical="center"/>
    </xf>
    <xf numFmtId="57" fontId="3" fillId="0" borderId="16" xfId="0" applyNumberFormat="1" applyFont="1" applyBorder="1" applyAlignment="1">
      <alignment horizontal="center" vertical="center"/>
    </xf>
    <xf numFmtId="38" fontId="9" fillId="0" borderId="16" xfId="0" applyNumberFormat="1" applyFont="1" applyBorder="1" applyAlignment="1">
      <alignment horizontal="right" vertical="center" wrapText="1" shrinkToFit="1"/>
    </xf>
    <xf numFmtId="0" fontId="6" fillId="0" borderId="16" xfId="0" applyFont="1" applyBorder="1" applyAlignment="1">
      <alignment horizontal="left" vertical="center" wrapText="1"/>
    </xf>
    <xf numFmtId="0" fontId="13" fillId="0" borderId="12" xfId="0" applyFont="1" applyBorder="1" applyAlignment="1">
      <alignment horizontal="center" vertical="center"/>
    </xf>
    <xf numFmtId="38" fontId="13" fillId="0" borderId="12" xfId="1" applyFont="1" applyBorder="1" applyAlignment="1">
      <alignment vertical="center"/>
    </xf>
    <xf numFmtId="38" fontId="13" fillId="0" borderId="12" xfId="1" applyFont="1" applyBorder="1" applyAlignment="1">
      <alignment horizontal="right" vertical="center"/>
    </xf>
    <xf numFmtId="38" fontId="12" fillId="3" borderId="12" xfId="0" applyNumberFormat="1" applyFont="1" applyFill="1" applyBorder="1">
      <alignment vertical="center"/>
    </xf>
    <xf numFmtId="0" fontId="13" fillId="0" borderId="16" xfId="0" applyFont="1" applyBorder="1" applyAlignment="1">
      <alignment horizontal="center" vertical="center"/>
    </xf>
    <xf numFmtId="38" fontId="13" fillId="0" borderId="16" xfId="1" applyFont="1" applyBorder="1" applyAlignment="1">
      <alignment vertical="center"/>
    </xf>
    <xf numFmtId="0" fontId="12" fillId="0" borderId="16" xfId="0" applyFont="1" applyBorder="1">
      <alignment vertical="center"/>
    </xf>
    <xf numFmtId="0" fontId="4" fillId="0" borderId="12" xfId="0" applyFont="1" applyBorder="1" applyAlignment="1">
      <alignment vertical="center"/>
    </xf>
    <xf numFmtId="38" fontId="9" fillId="0" borderId="12" xfId="0" applyNumberFormat="1" applyFont="1" applyBorder="1" applyAlignment="1">
      <alignment vertical="center"/>
    </xf>
    <xf numFmtId="0" fontId="4" fillId="0" borderId="28" xfId="0" applyFont="1" applyBorder="1" applyAlignment="1">
      <alignment vertical="center"/>
    </xf>
    <xf numFmtId="0" fontId="3" fillId="0" borderId="17" xfId="0" applyFont="1" applyFill="1" applyBorder="1" applyAlignment="1">
      <alignment horizontal="center" vertical="center"/>
    </xf>
    <xf numFmtId="38" fontId="9" fillId="0" borderId="16" xfId="1" applyFont="1" applyFill="1" applyBorder="1" applyAlignment="1">
      <alignment vertical="center"/>
    </xf>
    <xf numFmtId="57" fontId="3" fillId="0" borderId="17" xfId="0" applyNumberFormat="1" applyFont="1" applyBorder="1" applyAlignment="1">
      <alignment horizontal="right" vertical="center"/>
    </xf>
    <xf numFmtId="57" fontId="3" fillId="0" borderId="16" xfId="0" applyNumberFormat="1" applyFont="1" applyBorder="1" applyAlignment="1">
      <alignment horizontal="right" vertical="center"/>
    </xf>
    <xf numFmtId="0" fontId="4" fillId="0" borderId="29" xfId="0" applyFont="1" applyBorder="1" applyAlignment="1">
      <alignment horizontal="left" vertical="center"/>
    </xf>
    <xf numFmtId="0" fontId="3" fillId="0" borderId="12" xfId="0" applyFont="1" applyBorder="1" applyAlignment="1">
      <alignment vertical="center"/>
    </xf>
    <xf numFmtId="178" fontId="9" fillId="0" borderId="12" xfId="1" applyNumberFormat="1" applyFont="1" applyBorder="1" applyAlignment="1">
      <alignment vertical="center"/>
    </xf>
    <xf numFmtId="14" fontId="3" fillId="0" borderId="12" xfId="0" applyNumberFormat="1" applyFont="1" applyBorder="1" applyAlignment="1">
      <alignment horizontal="center" vertical="center"/>
    </xf>
    <xf numFmtId="38" fontId="9" fillId="0" borderId="12" xfId="0" applyNumberFormat="1" applyFont="1" applyFill="1" applyBorder="1">
      <alignment vertical="center"/>
    </xf>
    <xf numFmtId="0" fontId="3" fillId="0" borderId="12" xfId="0" applyFont="1" applyFill="1" applyBorder="1">
      <alignment vertical="center"/>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41" fontId="9" fillId="0" borderId="17" xfId="1" applyNumberFormat="1" applyFont="1" applyFill="1" applyBorder="1" applyAlignment="1">
      <alignment vertical="center"/>
    </xf>
    <xf numFmtId="57" fontId="3" fillId="0" borderId="17" xfId="0" applyNumberFormat="1" applyFont="1" applyFill="1" applyBorder="1" applyAlignment="1">
      <alignment horizontal="right" vertical="center" shrinkToFit="1"/>
    </xf>
    <xf numFmtId="57" fontId="3" fillId="0" borderId="16" xfId="0" applyNumberFormat="1" applyFont="1" applyFill="1" applyBorder="1" applyAlignment="1">
      <alignment horizontal="right" vertical="center" shrinkToFit="1"/>
    </xf>
    <xf numFmtId="0" fontId="5" fillId="0" borderId="29" xfId="0" applyFont="1" applyFill="1" applyBorder="1" applyAlignment="1">
      <alignment horizontal="left" vertical="center" wrapText="1" shrinkToFit="1"/>
    </xf>
    <xf numFmtId="0" fontId="3" fillId="0" borderId="12" xfId="0" applyFont="1" applyFill="1" applyBorder="1" applyAlignment="1">
      <alignment horizontal="center" vertical="center"/>
    </xf>
    <xf numFmtId="0" fontId="3" fillId="0" borderId="12" xfId="0" quotePrefix="1" applyFont="1" applyFill="1" applyBorder="1" applyAlignment="1">
      <alignment vertical="center"/>
    </xf>
    <xf numFmtId="0" fontId="3" fillId="0" borderId="12" xfId="0" applyFont="1" applyFill="1" applyBorder="1" applyAlignment="1">
      <alignment vertical="center" wrapText="1"/>
    </xf>
    <xf numFmtId="41" fontId="4" fillId="0" borderId="16" xfId="0" applyNumberFormat="1" applyFont="1" applyFill="1" applyBorder="1" applyAlignment="1">
      <alignment vertical="center"/>
    </xf>
    <xf numFmtId="57" fontId="3" fillId="0" borderId="16" xfId="0" quotePrefix="1" applyNumberFormat="1" applyFont="1" applyFill="1" applyBorder="1" applyAlignment="1">
      <alignment vertical="center" shrinkToFit="1"/>
    </xf>
    <xf numFmtId="57" fontId="3" fillId="0" borderId="16" xfId="0" quotePrefix="1" applyNumberFormat="1" applyFont="1" applyFill="1" applyBorder="1" applyAlignment="1">
      <alignment vertical="center" wrapText="1" shrinkToFit="1"/>
    </xf>
    <xf numFmtId="38" fontId="9" fillId="0" borderId="16" xfId="0" applyNumberFormat="1" applyFont="1" applyBorder="1" applyAlignment="1">
      <alignment horizontal="right" vertical="center" shrinkToFit="1"/>
    </xf>
    <xf numFmtId="0" fontId="4" fillId="0" borderId="18" xfId="0" applyFont="1" applyFill="1" applyBorder="1" applyAlignment="1">
      <alignment horizontal="center" vertical="center"/>
    </xf>
    <xf numFmtId="0" fontId="4" fillId="0" borderId="18" xfId="0" applyFont="1" applyFill="1" applyBorder="1" applyAlignment="1">
      <alignment vertical="center"/>
    </xf>
    <xf numFmtId="0" fontId="4" fillId="0" borderId="28" xfId="0" applyFont="1" applyFill="1" applyBorder="1">
      <alignment vertical="center"/>
    </xf>
    <xf numFmtId="38" fontId="4" fillId="0" borderId="18" xfId="1" applyFont="1" applyFill="1" applyBorder="1" applyAlignment="1">
      <alignment vertical="center"/>
    </xf>
    <xf numFmtId="0" fontId="5" fillId="0" borderId="12" xfId="0" applyFont="1" applyFill="1" applyBorder="1" applyAlignment="1">
      <alignment vertical="center" wrapText="1"/>
    </xf>
    <xf numFmtId="0" fontId="5" fillId="0" borderId="28" xfId="0" applyFont="1" applyFill="1" applyBorder="1" applyAlignment="1">
      <alignment horizontal="right" vertical="center" wrapText="1"/>
    </xf>
    <xf numFmtId="38" fontId="9" fillId="0" borderId="12" xfId="0" applyNumberFormat="1" applyFont="1" applyFill="1" applyBorder="1" applyAlignment="1">
      <alignment horizontal="right" vertical="center" wrapText="1"/>
    </xf>
    <xf numFmtId="0" fontId="4" fillId="0" borderId="29" xfId="0" applyFont="1" applyFill="1" applyBorder="1" applyAlignment="1">
      <alignment vertical="center"/>
    </xf>
    <xf numFmtId="38" fontId="4" fillId="0" borderId="17" xfId="1" applyFont="1" applyFill="1" applyBorder="1" applyAlignment="1">
      <alignment vertical="center" wrapText="1"/>
    </xf>
    <xf numFmtId="38" fontId="9" fillId="0" borderId="17" xfId="1" applyFont="1" applyFill="1" applyBorder="1" applyAlignment="1">
      <alignment vertical="center" wrapText="1"/>
    </xf>
    <xf numFmtId="57" fontId="3" fillId="0" borderId="17" xfId="0" applyNumberFormat="1" applyFont="1" applyFill="1" applyBorder="1" applyAlignment="1">
      <alignment vertical="center" wrapText="1"/>
    </xf>
    <xf numFmtId="0" fontId="4" fillId="0" borderId="16" xfId="0" applyFont="1" applyFill="1" applyBorder="1" applyAlignment="1">
      <alignment horizontal="left" vertical="center" wrapText="1"/>
    </xf>
    <xf numFmtId="0" fontId="5" fillId="0" borderId="29" xfId="0" applyFont="1" applyFill="1" applyBorder="1" applyAlignment="1">
      <alignment horizontal="left" vertical="center" wrapText="1"/>
    </xf>
    <xf numFmtId="38" fontId="3" fillId="0" borderId="6" xfId="1" applyFont="1" applyFill="1" applyBorder="1" applyAlignment="1">
      <alignment vertical="center"/>
    </xf>
    <xf numFmtId="38" fontId="9" fillId="0" borderId="12" xfId="1" applyFont="1" applyFill="1" applyBorder="1" applyAlignment="1">
      <alignment vertical="center" wrapText="1"/>
    </xf>
    <xf numFmtId="38" fontId="3" fillId="0" borderId="31" xfId="1" applyFont="1" applyFill="1" applyBorder="1" applyAlignment="1">
      <alignment vertical="center"/>
    </xf>
    <xf numFmtId="38" fontId="9" fillId="0" borderId="17" xfId="1" applyFont="1" applyFill="1" applyBorder="1" applyAlignment="1">
      <alignment vertical="center"/>
    </xf>
    <xf numFmtId="57" fontId="3" fillId="0" borderId="17" xfId="0" applyNumberFormat="1" applyFont="1" applyFill="1" applyBorder="1" applyAlignment="1">
      <alignment vertical="center"/>
    </xf>
    <xf numFmtId="38" fontId="9" fillId="0" borderId="16" xfId="1" applyFont="1" applyBorder="1" applyAlignment="1">
      <alignment horizontal="right" vertical="center" wrapText="1" shrinkToFit="1"/>
    </xf>
    <xf numFmtId="0" fontId="0" fillId="0" borderId="2" xfId="0" applyFont="1" applyFill="1" applyBorder="1" applyAlignment="1">
      <alignment horizontal="center" vertical="center" wrapText="1"/>
    </xf>
    <xf numFmtId="57" fontId="0" fillId="0" borderId="2" xfId="0" applyNumberFormat="1" applyFont="1" applyFill="1" applyBorder="1" applyAlignment="1">
      <alignment vertical="center"/>
    </xf>
    <xf numFmtId="0" fontId="0" fillId="0" borderId="1" xfId="0" applyFont="1" applyFill="1" applyBorder="1" applyAlignment="1">
      <alignment vertical="center" wrapText="1"/>
    </xf>
    <xf numFmtId="0" fontId="5" fillId="0" borderId="1" xfId="0" applyFont="1" applyFill="1" applyBorder="1" applyAlignment="1">
      <alignment vertical="center" wrapText="1"/>
    </xf>
    <xf numFmtId="3" fontId="3" fillId="0" borderId="0" xfId="0"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3" fillId="0" borderId="0" xfId="0" applyFont="1" applyAlignment="1">
      <alignment vertical="center" wrapText="1"/>
    </xf>
    <xf numFmtId="0" fontId="3" fillId="0" borderId="0" xfId="0" applyFont="1">
      <alignment vertical="center"/>
    </xf>
    <xf numFmtId="3" fontId="3" fillId="0" borderId="11"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0" fillId="0" borderId="1" xfId="0" applyFill="1" applyBorder="1" applyAlignment="1">
      <alignment vertical="center"/>
    </xf>
    <xf numFmtId="0" fontId="3" fillId="0" borderId="1" xfId="0" applyFont="1" applyFill="1" applyBorder="1" applyAlignment="1">
      <alignment horizontal="left" vertical="center"/>
    </xf>
    <xf numFmtId="0" fontId="0" fillId="0" borderId="1" xfId="0" applyFill="1" applyBorder="1" applyAlignment="1">
      <alignment horizontal="left" vertical="center"/>
    </xf>
    <xf numFmtId="3" fontId="3" fillId="0" borderId="1" xfId="0" applyNumberFormat="1" applyFont="1" applyFill="1" applyBorder="1" applyAlignment="1">
      <alignment horizontal="right" vertical="center"/>
    </xf>
    <xf numFmtId="0" fontId="3" fillId="0" borderId="9" xfId="0" applyFont="1" applyFill="1" applyBorder="1" applyAlignment="1">
      <alignment horizontal="center" vertical="center" wrapText="1"/>
    </xf>
    <xf numFmtId="0" fontId="0" fillId="0" borderId="10" xfId="0" applyFill="1" applyBorder="1">
      <alignment vertical="center"/>
    </xf>
    <xf numFmtId="0" fontId="0" fillId="0" borderId="12" xfId="0" applyFill="1" applyBorder="1">
      <alignment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right" vertical="center"/>
    </xf>
    <xf numFmtId="0" fontId="0" fillId="0" borderId="1" xfId="0" applyFill="1" applyBorder="1" applyAlignment="1">
      <alignment horizontal="center" vertical="center"/>
    </xf>
    <xf numFmtId="3" fontId="3" fillId="0" borderId="3" xfId="0"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0" fontId="4" fillId="0" borderId="1" xfId="0" applyFont="1" applyFill="1" applyBorder="1" applyAlignment="1">
      <alignment horizontal="center" vertical="center"/>
    </xf>
    <xf numFmtId="3" fontId="3" fillId="0" borderId="2" xfId="0" applyNumberFormat="1" applyFont="1" applyFill="1" applyBorder="1" applyAlignment="1">
      <alignment horizontal="right" vertical="center"/>
    </xf>
    <xf numFmtId="3" fontId="0" fillId="0" borderId="3" xfId="0" applyNumberFormat="1" applyFill="1" applyBorder="1" applyAlignment="1">
      <alignment horizontal="right" vertical="center"/>
    </xf>
    <xf numFmtId="3" fontId="0" fillId="0" borderId="4" xfId="0" applyNumberFormat="1" applyFill="1" applyBorder="1" applyAlignment="1">
      <alignment horizontal="right" vertical="center"/>
    </xf>
    <xf numFmtId="0" fontId="1" fillId="0" borderId="0" xfId="0" applyFont="1" applyFill="1" applyAlignment="1">
      <alignment horizontal="center" vertical="center"/>
    </xf>
    <xf numFmtId="0" fontId="3"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0" xfId="0" applyFont="1" applyAlignment="1">
      <alignment horizontal="center" vertical="center"/>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0" xfId="0" applyFont="1" applyAlignment="1">
      <alignment horizontal="lef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0" xfId="0" applyFont="1" applyFill="1" applyAlignment="1">
      <alignmen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0" fillId="0" borderId="21" xfId="0" applyFont="1" applyFill="1" applyBorder="1" applyAlignment="1">
      <alignment vertical="center" wrapText="1"/>
    </xf>
    <xf numFmtId="38" fontId="9" fillId="3" borderId="33" xfId="1" applyFont="1" applyFill="1" applyBorder="1" applyAlignment="1">
      <alignment vertical="center"/>
    </xf>
    <xf numFmtId="38" fontId="9" fillId="3" borderId="32" xfId="1" applyFont="1" applyFill="1" applyBorder="1" applyAlignment="1">
      <alignment vertical="center"/>
    </xf>
    <xf numFmtId="0" fontId="3" fillId="3" borderId="34" xfId="0" applyFont="1" applyFill="1" applyBorder="1" applyAlignment="1">
      <alignment vertical="center" wrapText="1"/>
    </xf>
    <xf numFmtId="0" fontId="3" fillId="0" borderId="16" xfId="0" applyFont="1" applyFill="1" applyBorder="1" applyAlignment="1">
      <alignment horizontal="center" vertical="center"/>
    </xf>
    <xf numFmtId="49" fontId="9" fillId="0" borderId="16" xfId="0" applyNumberFormat="1" applyFont="1" applyFill="1" applyBorder="1" applyAlignment="1">
      <alignment horizontal="center" vertical="center"/>
    </xf>
    <xf numFmtId="0" fontId="3" fillId="0" borderId="27" xfId="0" applyFont="1" applyFill="1" applyBorder="1" applyAlignment="1">
      <alignment vertical="center"/>
    </xf>
  </cellXfs>
  <cellStyles count="3">
    <cellStyle name="桁区切り" xfId="1" builtinId="6"/>
    <cellStyle name="標準" xfId="0" builtinId="0"/>
    <cellStyle name="標準_一般契約_画面サンプル"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129887</xdr:rowOff>
    </xdr:to>
    <xdr:sp macro="" textlink="">
      <xdr:nvSpPr>
        <xdr:cNvPr id="2" name="Text Box 5"/>
        <xdr:cNvSpPr txBox="1">
          <a:spLocks noChangeArrowheads="1"/>
        </xdr:cNvSpPr>
      </xdr:nvSpPr>
      <xdr:spPr bwMode="auto">
        <a:xfrm>
          <a:off x="0" y="45720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114300</xdr:colOff>
      <xdr:row>2</xdr:row>
      <xdr:rowOff>0</xdr:rowOff>
    </xdr:from>
    <xdr:to>
      <xdr:col>0</xdr:col>
      <xdr:colOff>190500</xdr:colOff>
      <xdr:row>2</xdr:row>
      <xdr:rowOff>129887</xdr:rowOff>
    </xdr:to>
    <xdr:sp macro="" textlink="">
      <xdr:nvSpPr>
        <xdr:cNvPr id="3" name="Text Box 14"/>
        <xdr:cNvSpPr txBox="1">
          <a:spLocks noChangeArrowheads="1"/>
        </xdr:cNvSpPr>
      </xdr:nvSpPr>
      <xdr:spPr bwMode="auto">
        <a:xfrm>
          <a:off x="114300" y="45720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133350</xdr:rowOff>
    </xdr:from>
    <xdr:to>
      <xdr:col>0</xdr:col>
      <xdr:colOff>76200</xdr:colOff>
      <xdr:row>3</xdr:row>
      <xdr:rowOff>91787</xdr:rowOff>
    </xdr:to>
    <xdr:sp macro="" textlink="">
      <xdr:nvSpPr>
        <xdr:cNvPr id="4" name="Text Box 5"/>
        <xdr:cNvSpPr txBox="1">
          <a:spLocks noChangeArrowheads="1"/>
        </xdr:cNvSpPr>
      </xdr:nvSpPr>
      <xdr:spPr bwMode="auto">
        <a:xfrm>
          <a:off x="0" y="59055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114300</xdr:colOff>
      <xdr:row>2</xdr:row>
      <xdr:rowOff>133350</xdr:rowOff>
    </xdr:from>
    <xdr:to>
      <xdr:col>0</xdr:col>
      <xdr:colOff>190500</xdr:colOff>
      <xdr:row>3</xdr:row>
      <xdr:rowOff>91787</xdr:rowOff>
    </xdr:to>
    <xdr:sp macro="" textlink="">
      <xdr:nvSpPr>
        <xdr:cNvPr id="5" name="Text Box 14"/>
        <xdr:cNvSpPr txBox="1">
          <a:spLocks noChangeArrowheads="1"/>
        </xdr:cNvSpPr>
      </xdr:nvSpPr>
      <xdr:spPr bwMode="auto">
        <a:xfrm>
          <a:off x="114300" y="590550"/>
          <a:ext cx="76200" cy="12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4"/>
  <sheetViews>
    <sheetView workbookViewId="0">
      <selection activeCell="N18" sqref="N18:Q18"/>
    </sheetView>
  </sheetViews>
  <sheetFormatPr defaultColWidth="3.5" defaultRowHeight="15" customHeight="1" x14ac:dyDescent="0.15"/>
  <cols>
    <col min="1" max="11" width="3.5" style="12" customWidth="1"/>
    <col min="12" max="12" width="3.75" style="12" customWidth="1"/>
    <col min="13" max="16384" width="3.5" style="12"/>
  </cols>
  <sheetData>
    <row r="1" spans="1:52" ht="24.75" customHeight="1" x14ac:dyDescent="0.15">
      <c r="A1" s="11" t="s">
        <v>49</v>
      </c>
      <c r="B1" s="11"/>
    </row>
    <row r="2" spans="1:52" ht="24.75" customHeight="1" x14ac:dyDescent="0.15">
      <c r="A2" s="345" t="s">
        <v>50</v>
      </c>
      <c r="B2" s="345"/>
      <c r="C2" s="345"/>
      <c r="D2" s="345"/>
      <c r="E2" s="345"/>
      <c r="F2" s="345"/>
      <c r="G2" s="345"/>
      <c r="H2" s="345"/>
      <c r="I2" s="345"/>
      <c r="J2" s="345"/>
      <c r="K2" s="345"/>
      <c r="L2" s="345"/>
      <c r="M2" s="345"/>
      <c r="N2" s="345"/>
      <c r="O2" s="345"/>
      <c r="P2" s="345"/>
      <c r="Q2" s="345"/>
      <c r="R2" s="345"/>
      <c r="S2" s="345"/>
      <c r="T2" s="345"/>
      <c r="U2" s="345"/>
      <c r="V2" s="345"/>
      <c r="W2" s="345"/>
      <c r="X2" s="345"/>
      <c r="Y2" s="345"/>
      <c r="Z2" s="345"/>
    </row>
    <row r="3" spans="1:52" ht="24.75" customHeight="1" x14ac:dyDescent="0.15">
      <c r="A3" s="13" t="s">
        <v>51</v>
      </c>
      <c r="B3" s="13"/>
      <c r="C3" s="14"/>
      <c r="D3" s="14"/>
      <c r="E3" s="14"/>
      <c r="F3" s="14"/>
      <c r="G3" s="14"/>
      <c r="H3" s="14"/>
      <c r="I3" s="14"/>
      <c r="J3" s="14"/>
      <c r="K3" s="14"/>
      <c r="L3" s="14"/>
      <c r="M3" s="14"/>
      <c r="N3" s="14"/>
      <c r="O3" s="14"/>
      <c r="P3" s="14"/>
      <c r="Q3" s="14"/>
      <c r="R3" s="14"/>
      <c r="S3" s="14"/>
      <c r="T3" s="14"/>
      <c r="U3" s="14"/>
      <c r="V3" s="14"/>
      <c r="W3" s="14"/>
      <c r="X3" s="14"/>
      <c r="Y3" s="14"/>
      <c r="Z3" s="14"/>
    </row>
    <row r="4" spans="1:52" ht="24.75" customHeight="1" x14ac:dyDescent="0.15">
      <c r="B4" s="320" t="s">
        <v>46</v>
      </c>
      <c r="C4" s="321"/>
      <c r="D4" s="321"/>
      <c r="E4" s="321"/>
      <c r="F4" s="321"/>
      <c r="G4" s="321"/>
      <c r="H4" s="321"/>
      <c r="I4" s="321"/>
      <c r="J4" s="321"/>
      <c r="K4" s="321"/>
      <c r="L4" s="321"/>
      <c r="M4" s="321"/>
      <c r="N4" s="321"/>
      <c r="O4" s="321"/>
      <c r="P4" s="321"/>
      <c r="Q4" s="321"/>
      <c r="R4" s="321"/>
      <c r="S4" s="321"/>
      <c r="T4" s="321"/>
      <c r="U4" s="321"/>
      <c r="V4" s="321"/>
      <c r="W4" s="321"/>
      <c r="X4" s="321"/>
      <c r="Y4" s="321"/>
      <c r="Z4" s="321"/>
    </row>
    <row r="5" spans="1:52" ht="24.75" customHeight="1" x14ac:dyDescent="0.15">
      <c r="B5" s="321" t="s">
        <v>45</v>
      </c>
      <c r="C5" s="321"/>
      <c r="D5" s="321"/>
      <c r="E5" s="321"/>
      <c r="F5" s="321"/>
      <c r="G5" s="321"/>
      <c r="H5" s="321"/>
      <c r="I5" s="321"/>
      <c r="J5" s="321"/>
      <c r="K5" s="321"/>
      <c r="L5" s="321"/>
      <c r="M5" s="321"/>
      <c r="N5" s="321"/>
      <c r="O5" s="321"/>
      <c r="P5" s="321"/>
      <c r="Q5" s="321"/>
      <c r="R5" s="321"/>
      <c r="S5" s="321"/>
      <c r="T5" s="321"/>
      <c r="U5" s="321"/>
      <c r="V5" s="321"/>
      <c r="W5" s="321"/>
      <c r="X5" s="321"/>
      <c r="Y5" s="321"/>
      <c r="Z5" s="321"/>
    </row>
    <row r="6" spans="1:52" s="16" customFormat="1" ht="24.75" customHeight="1" x14ac:dyDescent="0.15">
      <c r="A6" s="15" t="s">
        <v>52</v>
      </c>
      <c r="B6" s="325" t="s">
        <v>53</v>
      </c>
      <c r="C6" s="325"/>
      <c r="D6" s="325"/>
      <c r="E6" s="325"/>
      <c r="F6" s="325" t="s">
        <v>54</v>
      </c>
      <c r="G6" s="336"/>
      <c r="H6" s="336"/>
      <c r="I6" s="336"/>
      <c r="J6" s="325" t="s">
        <v>55</v>
      </c>
      <c r="K6" s="325"/>
      <c r="L6" s="325"/>
      <c r="M6" s="325"/>
      <c r="N6" s="325" t="s">
        <v>56</v>
      </c>
      <c r="O6" s="325"/>
      <c r="P6" s="325"/>
      <c r="Q6" s="325"/>
      <c r="R6" s="325" t="s">
        <v>57</v>
      </c>
      <c r="S6" s="325"/>
      <c r="T6" s="325"/>
      <c r="U6" s="325"/>
      <c r="V6" s="325" t="s">
        <v>58</v>
      </c>
      <c r="W6" s="325"/>
      <c r="X6" s="325"/>
      <c r="Y6" s="325"/>
      <c r="Z6" s="325"/>
      <c r="AB6" s="17"/>
      <c r="AC6" s="17"/>
      <c r="AD6" s="18"/>
      <c r="AE6" s="18"/>
      <c r="AF6" s="18"/>
      <c r="AG6" s="18"/>
      <c r="AH6" s="18"/>
      <c r="AI6" s="18"/>
      <c r="AJ6" s="18"/>
      <c r="AK6" s="18"/>
      <c r="AL6" s="18"/>
      <c r="AM6" s="18"/>
      <c r="AN6" s="18"/>
      <c r="AO6" s="18"/>
      <c r="AP6" s="18"/>
      <c r="AQ6" s="18"/>
      <c r="AR6" s="18"/>
      <c r="AS6" s="18"/>
      <c r="AT6" s="18"/>
      <c r="AU6" s="18"/>
      <c r="AV6" s="18"/>
      <c r="AW6" s="18"/>
      <c r="AX6" s="18"/>
      <c r="AY6" s="18"/>
      <c r="AZ6" s="18"/>
    </row>
    <row r="7" spans="1:52" s="16" customFormat="1" ht="24.75" customHeight="1" x14ac:dyDescent="0.15">
      <c r="A7" s="330" t="s">
        <v>59</v>
      </c>
      <c r="B7" s="325" t="s">
        <v>60</v>
      </c>
      <c r="C7" s="336"/>
      <c r="D7" s="336"/>
      <c r="E7" s="336"/>
      <c r="F7" s="327"/>
      <c r="G7" s="328"/>
      <c r="H7" s="328"/>
      <c r="I7" s="328"/>
      <c r="J7" s="329">
        <f>SUM(J8:M9)</f>
        <v>6998400</v>
      </c>
      <c r="K7" s="329"/>
      <c r="L7" s="329"/>
      <c r="M7" s="329"/>
      <c r="N7" s="329">
        <f>SUM(N8:Q9)</f>
        <v>20000000</v>
      </c>
      <c r="O7" s="329"/>
      <c r="P7" s="329"/>
      <c r="Q7" s="329"/>
      <c r="R7" s="329">
        <v>10406702</v>
      </c>
      <c r="S7" s="329"/>
      <c r="T7" s="329"/>
      <c r="U7" s="329"/>
      <c r="V7" s="19"/>
      <c r="W7" s="323"/>
      <c r="X7" s="323"/>
      <c r="Y7" s="323"/>
      <c r="Z7" s="324"/>
      <c r="AB7" s="18"/>
      <c r="AC7" s="17"/>
      <c r="AD7" s="18"/>
      <c r="AE7" s="18"/>
      <c r="AF7" s="18"/>
      <c r="AG7" s="18"/>
      <c r="AH7" s="18"/>
      <c r="AI7" s="18"/>
      <c r="AJ7" s="18"/>
      <c r="AK7" s="18"/>
      <c r="AL7" s="18"/>
      <c r="AM7" s="18"/>
      <c r="AN7" s="18"/>
      <c r="AO7" s="18"/>
      <c r="AP7" s="18"/>
      <c r="AQ7" s="18"/>
      <c r="AR7" s="18"/>
      <c r="AS7" s="18"/>
      <c r="AT7" s="18"/>
      <c r="AU7" s="18"/>
      <c r="AV7" s="18"/>
      <c r="AW7" s="18"/>
      <c r="AX7" s="18"/>
      <c r="AY7" s="18"/>
      <c r="AZ7" s="18"/>
    </row>
    <row r="8" spans="1:52" s="16" customFormat="1" ht="24.75" customHeight="1" x14ac:dyDescent="0.15">
      <c r="A8" s="346"/>
      <c r="B8" s="325"/>
      <c r="C8" s="336"/>
      <c r="D8" s="336"/>
      <c r="E8" s="336"/>
      <c r="F8" s="325" t="s">
        <v>61</v>
      </c>
      <c r="G8" s="336"/>
      <c r="H8" s="336"/>
      <c r="I8" s="336"/>
      <c r="J8" s="329">
        <v>0</v>
      </c>
      <c r="K8" s="329"/>
      <c r="L8" s="329"/>
      <c r="M8" s="329"/>
      <c r="N8" s="329">
        <f>設備備品費!F13</f>
        <v>16000000</v>
      </c>
      <c r="O8" s="329"/>
      <c r="P8" s="329"/>
      <c r="Q8" s="329"/>
      <c r="R8" s="322"/>
      <c r="S8" s="322"/>
      <c r="T8" s="322"/>
      <c r="U8" s="322"/>
      <c r="V8" s="19"/>
      <c r="W8" s="323"/>
      <c r="X8" s="323"/>
      <c r="Y8" s="323"/>
      <c r="Z8" s="324"/>
      <c r="AB8" s="18"/>
      <c r="AC8" s="17"/>
      <c r="AD8" s="18"/>
      <c r="AE8" s="18"/>
      <c r="AF8" s="18"/>
      <c r="AG8" s="18"/>
      <c r="AH8" s="18"/>
      <c r="AI8" s="18"/>
      <c r="AJ8" s="18"/>
      <c r="AK8" s="18"/>
      <c r="AL8" s="18"/>
      <c r="AM8" s="18"/>
      <c r="AN8" s="18"/>
      <c r="AO8" s="18"/>
      <c r="AP8" s="18"/>
      <c r="AQ8" s="18"/>
      <c r="AR8" s="18"/>
      <c r="AS8" s="18"/>
      <c r="AT8" s="18"/>
      <c r="AU8" s="18"/>
      <c r="AV8" s="18"/>
      <c r="AW8" s="18"/>
      <c r="AX8" s="18"/>
      <c r="AY8" s="18"/>
      <c r="AZ8" s="18"/>
    </row>
    <row r="9" spans="1:52" s="16" customFormat="1" ht="24.75" customHeight="1" x14ac:dyDescent="0.15">
      <c r="A9" s="347"/>
      <c r="B9" s="325"/>
      <c r="C9" s="336"/>
      <c r="D9" s="336"/>
      <c r="E9" s="336"/>
      <c r="F9" s="325" t="s">
        <v>62</v>
      </c>
      <c r="G9" s="336"/>
      <c r="H9" s="336"/>
      <c r="I9" s="336"/>
      <c r="J9" s="329">
        <v>6998400</v>
      </c>
      <c r="K9" s="329"/>
      <c r="L9" s="329"/>
      <c r="M9" s="329"/>
      <c r="N9" s="329">
        <f>消耗品費!F16</f>
        <v>4000000</v>
      </c>
      <c r="O9" s="329"/>
      <c r="P9" s="329"/>
      <c r="Q9" s="329"/>
      <c r="R9" s="322"/>
      <c r="S9" s="322"/>
      <c r="T9" s="322"/>
      <c r="U9" s="322"/>
      <c r="V9" s="19"/>
      <c r="W9" s="323"/>
      <c r="X9" s="323"/>
      <c r="Y9" s="323"/>
      <c r="Z9" s="324"/>
      <c r="AB9" s="18"/>
      <c r="AC9" s="17"/>
      <c r="AD9" s="18"/>
      <c r="AE9" s="18"/>
      <c r="AF9" s="18"/>
      <c r="AG9" s="18"/>
      <c r="AH9" s="18"/>
      <c r="AI9" s="18"/>
      <c r="AJ9" s="18"/>
      <c r="AK9" s="18"/>
      <c r="AL9" s="18"/>
      <c r="AM9" s="18"/>
      <c r="AN9" s="18"/>
      <c r="AO9" s="18"/>
      <c r="AP9" s="18"/>
      <c r="AQ9" s="18"/>
      <c r="AR9" s="18"/>
      <c r="AS9" s="18"/>
      <c r="AT9" s="18"/>
      <c r="AU9" s="18"/>
      <c r="AV9" s="18"/>
      <c r="AW9" s="18"/>
      <c r="AX9" s="18"/>
      <c r="AY9" s="18"/>
      <c r="AZ9" s="18"/>
    </row>
    <row r="10" spans="1:52" s="16" customFormat="1" ht="24.75" customHeight="1" x14ac:dyDescent="0.15">
      <c r="A10" s="347"/>
      <c r="B10" s="325" t="s">
        <v>63</v>
      </c>
      <c r="C10" s="336"/>
      <c r="D10" s="336"/>
      <c r="E10" s="336"/>
      <c r="F10" s="325"/>
      <c r="G10" s="336"/>
      <c r="H10" s="336"/>
      <c r="I10" s="336"/>
      <c r="J10" s="342">
        <f>SUM(J11:M12)</f>
        <v>17288169</v>
      </c>
      <c r="K10" s="343"/>
      <c r="L10" s="343"/>
      <c r="M10" s="344"/>
      <c r="N10" s="342">
        <f>SUM(N11:Q12)</f>
        <v>8850000</v>
      </c>
      <c r="O10" s="343"/>
      <c r="P10" s="343"/>
      <c r="Q10" s="344"/>
      <c r="R10" s="329">
        <v>16459713</v>
      </c>
      <c r="S10" s="335"/>
      <c r="T10" s="335"/>
      <c r="U10" s="335"/>
      <c r="V10" s="19"/>
      <c r="W10" s="323"/>
      <c r="X10" s="323"/>
      <c r="Y10" s="323"/>
      <c r="Z10" s="324"/>
      <c r="AB10" s="18"/>
      <c r="AC10" s="17"/>
      <c r="AD10" s="18"/>
      <c r="AE10" s="18"/>
      <c r="AF10" s="18"/>
      <c r="AG10" s="18"/>
      <c r="AH10" s="18"/>
      <c r="AI10" s="18"/>
      <c r="AJ10" s="18"/>
      <c r="AK10" s="18"/>
      <c r="AL10" s="18"/>
      <c r="AM10" s="18"/>
      <c r="AN10" s="18"/>
      <c r="AO10" s="18"/>
      <c r="AP10" s="18"/>
      <c r="AQ10" s="18"/>
      <c r="AR10" s="18"/>
      <c r="AS10" s="18"/>
      <c r="AT10" s="18"/>
      <c r="AU10" s="18"/>
      <c r="AV10" s="18"/>
      <c r="AW10" s="18"/>
      <c r="AX10" s="18"/>
      <c r="AY10" s="18"/>
      <c r="AZ10" s="18"/>
    </row>
    <row r="11" spans="1:52" s="16" customFormat="1" ht="24.75" customHeight="1" x14ac:dyDescent="0.15">
      <c r="A11" s="347"/>
      <c r="B11" s="325"/>
      <c r="C11" s="336"/>
      <c r="D11" s="336"/>
      <c r="E11" s="336"/>
      <c r="F11" s="325" t="s">
        <v>64</v>
      </c>
      <c r="G11" s="325"/>
      <c r="H11" s="325"/>
      <c r="I11" s="325"/>
      <c r="J11" s="329">
        <v>9313169</v>
      </c>
      <c r="K11" s="329"/>
      <c r="L11" s="329"/>
      <c r="M11" s="329"/>
      <c r="N11" s="329">
        <f>'人件費 '!C15</f>
        <v>8400000</v>
      </c>
      <c r="O11" s="329"/>
      <c r="P11" s="329"/>
      <c r="Q11" s="329"/>
      <c r="R11" s="322"/>
      <c r="S11" s="322"/>
      <c r="T11" s="322"/>
      <c r="U11" s="322"/>
      <c r="V11" s="19" t="s">
        <v>65</v>
      </c>
      <c r="W11" s="337" t="e">
        <f>'人件費 '!#REF!</f>
        <v>#REF!</v>
      </c>
      <c r="X11" s="337"/>
      <c r="Y11" s="337"/>
      <c r="Z11" s="338"/>
      <c r="AB11" s="18"/>
      <c r="AC11" s="17"/>
      <c r="AD11" s="18"/>
      <c r="AE11" s="18"/>
      <c r="AF11" s="18"/>
      <c r="AG11" s="18"/>
      <c r="AH11" s="18"/>
      <c r="AI11" s="18"/>
      <c r="AJ11" s="18"/>
      <c r="AK11" s="18"/>
      <c r="AL11" s="18"/>
      <c r="AM11" s="18"/>
      <c r="AN11" s="18"/>
      <c r="AO11" s="18"/>
      <c r="AP11" s="18"/>
      <c r="AQ11" s="18"/>
      <c r="AR11" s="18"/>
      <c r="AS11" s="18"/>
      <c r="AT11" s="18"/>
      <c r="AU11" s="18"/>
      <c r="AV11" s="18"/>
      <c r="AW11" s="18"/>
      <c r="AX11" s="18"/>
      <c r="AY11" s="18"/>
      <c r="AZ11" s="18"/>
    </row>
    <row r="12" spans="1:52" s="16" customFormat="1" ht="24.75" customHeight="1" x14ac:dyDescent="0.15">
      <c r="A12" s="347"/>
      <c r="B12" s="325"/>
      <c r="C12" s="336"/>
      <c r="D12" s="336"/>
      <c r="E12" s="336"/>
      <c r="F12" s="325" t="s">
        <v>66</v>
      </c>
      <c r="G12" s="325"/>
      <c r="H12" s="325"/>
      <c r="I12" s="325"/>
      <c r="J12" s="329">
        <v>7975000</v>
      </c>
      <c r="K12" s="329"/>
      <c r="L12" s="329"/>
      <c r="M12" s="329"/>
      <c r="N12" s="329">
        <f>'謝金 '!C19</f>
        <v>450000</v>
      </c>
      <c r="O12" s="329"/>
      <c r="P12" s="329"/>
      <c r="Q12" s="329"/>
      <c r="R12" s="322"/>
      <c r="S12" s="322"/>
      <c r="T12" s="322"/>
      <c r="U12" s="322"/>
      <c r="V12" s="19"/>
      <c r="W12" s="323"/>
      <c r="X12" s="323"/>
      <c r="Y12" s="323"/>
      <c r="Z12" s="324"/>
      <c r="AB12" s="18"/>
      <c r="AC12" s="17"/>
      <c r="AD12" s="18"/>
      <c r="AE12" s="18"/>
      <c r="AF12" s="18"/>
      <c r="AG12" s="18"/>
      <c r="AH12" s="18"/>
      <c r="AI12" s="18"/>
      <c r="AJ12" s="18"/>
      <c r="AK12" s="18"/>
      <c r="AL12" s="18"/>
      <c r="AM12" s="18"/>
      <c r="AN12" s="18"/>
      <c r="AO12" s="18"/>
      <c r="AP12" s="18"/>
      <c r="AQ12" s="18"/>
      <c r="AR12" s="18"/>
      <c r="AS12" s="18"/>
      <c r="AT12" s="18"/>
      <c r="AU12" s="18"/>
      <c r="AV12" s="18"/>
      <c r="AW12" s="18"/>
      <c r="AX12" s="18"/>
      <c r="AY12" s="18"/>
      <c r="AZ12" s="18"/>
    </row>
    <row r="13" spans="1:52" s="16" customFormat="1" ht="24.75" customHeight="1" x14ac:dyDescent="0.15">
      <c r="A13" s="347"/>
      <c r="B13" s="325" t="s">
        <v>67</v>
      </c>
      <c r="C13" s="336"/>
      <c r="D13" s="336"/>
      <c r="E13" s="336"/>
      <c r="F13" s="325" t="s">
        <v>67</v>
      </c>
      <c r="G13" s="336"/>
      <c r="H13" s="336"/>
      <c r="I13" s="336"/>
      <c r="J13" s="329">
        <v>3992220</v>
      </c>
      <c r="K13" s="335"/>
      <c r="L13" s="335"/>
      <c r="M13" s="335"/>
      <c r="N13" s="329" t="e">
        <f>旅費!#REF!</f>
        <v>#REF!</v>
      </c>
      <c r="O13" s="335"/>
      <c r="P13" s="335"/>
      <c r="Q13" s="335"/>
      <c r="R13" s="329">
        <v>2224769</v>
      </c>
      <c r="S13" s="335"/>
      <c r="T13" s="335"/>
      <c r="U13" s="335"/>
      <c r="V13" s="19" t="s">
        <v>65</v>
      </c>
      <c r="W13" s="337" t="e">
        <f>旅費!#REF!</f>
        <v>#REF!</v>
      </c>
      <c r="X13" s="337"/>
      <c r="Y13" s="337"/>
      <c r="Z13" s="338"/>
      <c r="AB13" s="18"/>
      <c r="AC13" s="17"/>
      <c r="AD13" s="18"/>
      <c r="AE13" s="18"/>
      <c r="AF13" s="18"/>
      <c r="AG13" s="18"/>
      <c r="AH13" s="18"/>
      <c r="AI13" s="18"/>
      <c r="AJ13" s="18"/>
      <c r="AK13" s="18"/>
      <c r="AL13" s="18"/>
      <c r="AM13" s="18"/>
      <c r="AN13" s="18"/>
      <c r="AO13" s="18"/>
      <c r="AP13" s="18"/>
      <c r="AQ13" s="18"/>
      <c r="AR13" s="18"/>
      <c r="AS13" s="18"/>
      <c r="AT13" s="18"/>
      <c r="AU13" s="18"/>
      <c r="AV13" s="18"/>
      <c r="AW13" s="18"/>
      <c r="AX13" s="18"/>
      <c r="AY13" s="18"/>
      <c r="AZ13" s="18"/>
    </row>
    <row r="14" spans="1:52" s="16" customFormat="1" ht="24.75" customHeight="1" x14ac:dyDescent="0.15">
      <c r="A14" s="347"/>
      <c r="B14" s="325" t="s">
        <v>68</v>
      </c>
      <c r="C14" s="336"/>
      <c r="D14" s="336"/>
      <c r="E14" s="336"/>
      <c r="F14" s="325"/>
      <c r="G14" s="336"/>
      <c r="H14" s="336"/>
      <c r="I14" s="336"/>
      <c r="J14" s="329">
        <f>SUM(J15:M21)</f>
        <v>17190115</v>
      </c>
      <c r="K14" s="335"/>
      <c r="L14" s="335"/>
      <c r="M14" s="335"/>
      <c r="N14" s="329">
        <f>SUM(N15:Q21)</f>
        <v>9318082</v>
      </c>
      <c r="O14" s="335"/>
      <c r="P14" s="335"/>
      <c r="Q14" s="335"/>
      <c r="R14" s="329">
        <v>16055885</v>
      </c>
      <c r="S14" s="335"/>
      <c r="T14" s="335"/>
      <c r="U14" s="335"/>
      <c r="V14" s="19"/>
      <c r="W14" s="323"/>
      <c r="X14" s="323"/>
      <c r="Y14" s="323"/>
      <c r="Z14" s="324"/>
      <c r="AB14" s="18"/>
      <c r="AC14" s="17"/>
      <c r="AD14" s="18"/>
      <c r="AE14" s="18"/>
      <c r="AF14" s="18"/>
      <c r="AG14" s="18"/>
      <c r="AH14" s="18"/>
      <c r="AI14" s="18"/>
      <c r="AJ14" s="18"/>
      <c r="AK14" s="18"/>
      <c r="AL14" s="18"/>
      <c r="AM14" s="18"/>
      <c r="AN14" s="18"/>
      <c r="AO14" s="18"/>
      <c r="AP14" s="18"/>
      <c r="AQ14" s="18"/>
      <c r="AR14" s="18"/>
      <c r="AS14" s="18"/>
      <c r="AT14" s="18"/>
      <c r="AU14" s="18"/>
      <c r="AV14" s="18"/>
      <c r="AW14" s="18"/>
      <c r="AX14" s="18"/>
      <c r="AY14" s="18"/>
      <c r="AZ14" s="18"/>
    </row>
    <row r="15" spans="1:52" s="16" customFormat="1" ht="24.75" customHeight="1" x14ac:dyDescent="0.15">
      <c r="A15" s="347"/>
      <c r="B15" s="325"/>
      <c r="C15" s="336"/>
      <c r="D15" s="336"/>
      <c r="E15" s="336"/>
      <c r="F15" s="341" t="s">
        <v>69</v>
      </c>
      <c r="G15" s="341"/>
      <c r="H15" s="341"/>
      <c r="I15" s="341"/>
      <c r="J15" s="342">
        <v>15672872</v>
      </c>
      <c r="K15" s="343"/>
      <c r="L15" s="343"/>
      <c r="M15" s="344"/>
      <c r="N15" s="342">
        <f>外注費!F11</f>
        <v>6980000</v>
      </c>
      <c r="O15" s="343"/>
      <c r="P15" s="343"/>
      <c r="Q15" s="344"/>
      <c r="R15" s="322"/>
      <c r="S15" s="322"/>
      <c r="T15" s="322"/>
      <c r="U15" s="322"/>
      <c r="V15" s="19"/>
      <c r="W15" s="339"/>
      <c r="X15" s="339"/>
      <c r="Y15" s="339"/>
      <c r="Z15" s="340"/>
      <c r="AB15" s="18"/>
      <c r="AC15" s="17"/>
      <c r="AD15" s="18"/>
      <c r="AE15" s="18"/>
      <c r="AF15" s="18"/>
      <c r="AG15" s="18"/>
      <c r="AH15" s="18"/>
      <c r="AI15" s="18"/>
      <c r="AJ15" s="18"/>
      <c r="AK15" s="18"/>
      <c r="AL15" s="18"/>
      <c r="AM15" s="18"/>
      <c r="AN15" s="18"/>
      <c r="AO15" s="18"/>
      <c r="AP15" s="18"/>
      <c r="AQ15" s="18"/>
      <c r="AR15" s="18"/>
      <c r="AS15" s="18"/>
      <c r="AT15" s="18"/>
      <c r="AU15" s="18"/>
      <c r="AV15" s="18"/>
      <c r="AW15" s="18"/>
      <c r="AX15" s="18"/>
      <c r="AY15" s="18"/>
      <c r="AZ15" s="18"/>
    </row>
    <row r="16" spans="1:52" s="16" customFormat="1" ht="24.75" customHeight="1" x14ac:dyDescent="0.15">
      <c r="A16" s="347"/>
      <c r="B16" s="325"/>
      <c r="C16" s="336"/>
      <c r="D16" s="336"/>
      <c r="E16" s="336"/>
      <c r="F16" s="325" t="s">
        <v>70</v>
      </c>
      <c r="G16" s="336"/>
      <c r="H16" s="336"/>
      <c r="I16" s="336"/>
      <c r="J16" s="329">
        <v>0</v>
      </c>
      <c r="K16" s="335"/>
      <c r="L16" s="335"/>
      <c r="M16" s="335"/>
      <c r="N16" s="329">
        <v>0</v>
      </c>
      <c r="O16" s="335"/>
      <c r="P16" s="335"/>
      <c r="Q16" s="335"/>
      <c r="R16" s="322"/>
      <c r="S16" s="322"/>
      <c r="T16" s="322"/>
      <c r="U16" s="322"/>
      <c r="V16" s="19"/>
      <c r="W16" s="339"/>
      <c r="X16" s="339"/>
      <c r="Y16" s="339"/>
      <c r="Z16" s="340"/>
      <c r="AB16" s="18"/>
      <c r="AC16" s="17"/>
      <c r="AD16" s="18"/>
      <c r="AE16" s="18"/>
      <c r="AF16" s="18"/>
      <c r="AG16" s="18"/>
      <c r="AH16" s="18"/>
      <c r="AI16" s="18"/>
      <c r="AJ16" s="18"/>
      <c r="AK16" s="18"/>
      <c r="AL16" s="18"/>
      <c r="AM16" s="18"/>
      <c r="AN16" s="18"/>
      <c r="AO16" s="18"/>
      <c r="AP16" s="18"/>
      <c r="AQ16" s="18"/>
      <c r="AR16" s="18"/>
      <c r="AS16" s="18"/>
      <c r="AT16" s="18"/>
      <c r="AU16" s="18"/>
      <c r="AV16" s="18"/>
      <c r="AW16" s="18"/>
      <c r="AX16" s="18"/>
      <c r="AY16" s="18"/>
      <c r="AZ16" s="18"/>
    </row>
    <row r="17" spans="1:52" s="16" customFormat="1" ht="24.75" customHeight="1" x14ac:dyDescent="0.15">
      <c r="A17" s="347"/>
      <c r="B17" s="325"/>
      <c r="C17" s="336"/>
      <c r="D17" s="336"/>
      <c r="E17" s="336"/>
      <c r="F17" s="333" t="s">
        <v>71</v>
      </c>
      <c r="G17" s="334"/>
      <c r="H17" s="334"/>
      <c r="I17" s="334"/>
      <c r="J17" s="329">
        <v>0</v>
      </c>
      <c r="K17" s="335"/>
      <c r="L17" s="335"/>
      <c r="M17" s="335"/>
      <c r="N17" s="329">
        <v>0</v>
      </c>
      <c r="O17" s="335"/>
      <c r="P17" s="335"/>
      <c r="Q17" s="335"/>
      <c r="R17" s="322"/>
      <c r="S17" s="322"/>
      <c r="T17" s="322"/>
      <c r="U17" s="322"/>
      <c r="V17" s="19"/>
      <c r="W17" s="339"/>
      <c r="X17" s="339"/>
      <c r="Y17" s="339"/>
      <c r="Z17" s="340"/>
      <c r="AB17" s="18"/>
      <c r="AC17" s="17"/>
      <c r="AD17" s="18"/>
      <c r="AE17" s="18"/>
      <c r="AF17" s="18"/>
      <c r="AG17" s="18"/>
      <c r="AH17" s="18"/>
      <c r="AI17" s="18"/>
      <c r="AJ17" s="18"/>
      <c r="AK17" s="18"/>
      <c r="AL17" s="18"/>
      <c r="AM17" s="18"/>
      <c r="AN17" s="18"/>
      <c r="AO17" s="18"/>
      <c r="AP17" s="18"/>
      <c r="AQ17" s="18"/>
      <c r="AR17" s="18"/>
      <c r="AS17" s="18"/>
      <c r="AT17" s="18"/>
      <c r="AU17" s="18"/>
      <c r="AV17" s="18"/>
      <c r="AW17" s="18"/>
      <c r="AX17" s="18"/>
      <c r="AY17" s="18"/>
      <c r="AZ17" s="18"/>
    </row>
    <row r="18" spans="1:52" s="16" customFormat="1" ht="24.75" customHeight="1" x14ac:dyDescent="0.15">
      <c r="A18" s="347"/>
      <c r="B18" s="325"/>
      <c r="C18" s="336"/>
      <c r="D18" s="336"/>
      <c r="E18" s="336"/>
      <c r="F18" s="325" t="s">
        <v>72</v>
      </c>
      <c r="G18" s="336"/>
      <c r="H18" s="336"/>
      <c r="I18" s="336"/>
      <c r="J18" s="329">
        <v>0</v>
      </c>
      <c r="K18" s="335"/>
      <c r="L18" s="335"/>
      <c r="M18" s="335"/>
      <c r="N18" s="329">
        <f>' 通信運搬費'!F13</f>
        <v>675000</v>
      </c>
      <c r="O18" s="335"/>
      <c r="P18" s="335"/>
      <c r="Q18" s="335"/>
      <c r="R18" s="322"/>
      <c r="S18" s="322"/>
      <c r="T18" s="322"/>
      <c r="U18" s="322"/>
      <c r="V18" s="19" t="s">
        <v>84</v>
      </c>
      <c r="W18" s="337">
        <f>' 通信運搬費'!J13</f>
        <v>0</v>
      </c>
      <c r="X18" s="337"/>
      <c r="Y18" s="337"/>
      <c r="Z18" s="338"/>
      <c r="AB18" s="18"/>
      <c r="AC18" s="17"/>
      <c r="AD18" s="18"/>
      <c r="AE18" s="18"/>
      <c r="AF18" s="18"/>
      <c r="AG18" s="18"/>
      <c r="AH18" s="18"/>
      <c r="AI18" s="18"/>
      <c r="AJ18" s="18"/>
      <c r="AK18" s="18"/>
      <c r="AL18" s="18"/>
      <c r="AM18" s="18"/>
      <c r="AN18" s="18"/>
      <c r="AO18" s="18"/>
      <c r="AP18" s="18"/>
      <c r="AQ18" s="18"/>
      <c r="AR18" s="18"/>
      <c r="AS18" s="18"/>
      <c r="AT18" s="18"/>
      <c r="AU18" s="18"/>
      <c r="AV18" s="18"/>
      <c r="AW18" s="18"/>
      <c r="AX18" s="18"/>
      <c r="AY18" s="18"/>
      <c r="AZ18" s="18"/>
    </row>
    <row r="19" spans="1:52" s="16" customFormat="1" ht="24.75" customHeight="1" x14ac:dyDescent="0.15">
      <c r="A19" s="347"/>
      <c r="B19" s="325"/>
      <c r="C19" s="336"/>
      <c r="D19" s="336"/>
      <c r="E19" s="336"/>
      <c r="F19" s="325" t="s">
        <v>73</v>
      </c>
      <c r="G19" s="336"/>
      <c r="H19" s="336"/>
      <c r="I19" s="336"/>
      <c r="J19" s="329">
        <v>0</v>
      </c>
      <c r="K19" s="335"/>
      <c r="L19" s="335"/>
      <c r="M19" s="335"/>
      <c r="N19" s="329">
        <v>0</v>
      </c>
      <c r="O19" s="335"/>
      <c r="P19" s="335"/>
      <c r="Q19" s="335"/>
      <c r="R19" s="322"/>
      <c r="S19" s="322"/>
      <c r="T19" s="322"/>
      <c r="U19" s="322"/>
      <c r="V19" s="19"/>
      <c r="W19" s="339"/>
      <c r="X19" s="339"/>
      <c r="Y19" s="339"/>
      <c r="Z19" s="340"/>
      <c r="AB19" s="18"/>
      <c r="AC19" s="17"/>
      <c r="AD19" s="18"/>
      <c r="AE19" s="18"/>
      <c r="AF19" s="18"/>
      <c r="AG19" s="18"/>
      <c r="AH19" s="18"/>
      <c r="AI19" s="18"/>
      <c r="AJ19" s="18"/>
      <c r="AK19" s="18"/>
      <c r="AL19" s="18"/>
      <c r="AM19" s="18"/>
      <c r="AN19" s="18"/>
      <c r="AO19" s="18"/>
      <c r="AP19" s="18"/>
      <c r="AQ19" s="18"/>
      <c r="AR19" s="18"/>
      <c r="AS19" s="18"/>
      <c r="AT19" s="18"/>
      <c r="AU19" s="18"/>
      <c r="AV19" s="18"/>
      <c r="AW19" s="18"/>
      <c r="AX19" s="18"/>
      <c r="AY19" s="18"/>
      <c r="AZ19" s="18"/>
    </row>
    <row r="20" spans="1:52" s="16" customFormat="1" ht="24.75" customHeight="1" x14ac:dyDescent="0.15">
      <c r="A20" s="347"/>
      <c r="B20" s="325"/>
      <c r="C20" s="336"/>
      <c r="D20" s="336"/>
      <c r="E20" s="336"/>
      <c r="F20" s="325" t="s">
        <v>74</v>
      </c>
      <c r="G20" s="336"/>
      <c r="H20" s="336"/>
      <c r="I20" s="336"/>
      <c r="J20" s="329">
        <v>551788</v>
      </c>
      <c r="K20" s="335"/>
      <c r="L20" s="335"/>
      <c r="M20" s="335"/>
      <c r="N20" s="329">
        <f>諸経費!F15</f>
        <v>675000</v>
      </c>
      <c r="O20" s="335"/>
      <c r="P20" s="335"/>
      <c r="Q20" s="335"/>
      <c r="R20" s="322"/>
      <c r="S20" s="322"/>
      <c r="T20" s="322"/>
      <c r="U20" s="322"/>
      <c r="V20" s="19" t="s">
        <v>85</v>
      </c>
      <c r="W20" s="337">
        <f>諸経費!K15</f>
        <v>100000</v>
      </c>
      <c r="X20" s="337"/>
      <c r="Y20" s="337"/>
      <c r="Z20" s="338"/>
      <c r="AB20" s="18"/>
      <c r="AC20" s="17"/>
      <c r="AD20" s="18"/>
      <c r="AE20" s="18"/>
      <c r="AF20" s="18"/>
      <c r="AG20" s="18"/>
      <c r="AH20" s="18"/>
      <c r="AI20" s="18"/>
      <c r="AJ20" s="18"/>
      <c r="AK20" s="18"/>
      <c r="AL20" s="18"/>
      <c r="AM20" s="18"/>
      <c r="AN20" s="18"/>
      <c r="AO20" s="18"/>
      <c r="AP20" s="18"/>
      <c r="AQ20" s="18"/>
      <c r="AR20" s="18"/>
      <c r="AS20" s="18"/>
      <c r="AT20" s="18"/>
      <c r="AU20" s="18"/>
      <c r="AV20" s="18"/>
      <c r="AW20" s="18"/>
      <c r="AX20" s="18"/>
      <c r="AY20" s="18"/>
      <c r="AZ20" s="18"/>
    </row>
    <row r="21" spans="1:52" s="16" customFormat="1" ht="24.75" customHeight="1" x14ac:dyDescent="0.15">
      <c r="A21" s="347"/>
      <c r="B21" s="325"/>
      <c r="C21" s="336"/>
      <c r="D21" s="336"/>
      <c r="E21" s="336"/>
      <c r="F21" s="325" t="s">
        <v>75</v>
      </c>
      <c r="G21" s="336"/>
      <c r="H21" s="336"/>
      <c r="I21" s="336"/>
      <c r="J21" s="329">
        <v>965455</v>
      </c>
      <c r="K21" s="335"/>
      <c r="L21" s="335"/>
      <c r="M21" s="335"/>
      <c r="N21" s="329">
        <v>988082</v>
      </c>
      <c r="O21" s="335"/>
      <c r="P21" s="335"/>
      <c r="Q21" s="335"/>
      <c r="R21" s="322"/>
      <c r="S21" s="322"/>
      <c r="T21" s="322"/>
      <c r="U21" s="322"/>
      <c r="V21" s="19"/>
      <c r="W21" s="323"/>
      <c r="X21" s="323"/>
      <c r="Y21" s="323"/>
      <c r="Z21" s="324"/>
      <c r="AB21" s="18"/>
      <c r="AC21" s="17"/>
      <c r="AD21" s="18"/>
      <c r="AE21" s="18"/>
      <c r="AF21" s="18"/>
      <c r="AG21" s="18"/>
      <c r="AH21" s="18"/>
      <c r="AI21" s="18"/>
      <c r="AJ21" s="18"/>
      <c r="AK21" s="18"/>
      <c r="AL21" s="18"/>
      <c r="AM21" s="18"/>
      <c r="AN21" s="18"/>
      <c r="AO21" s="18"/>
      <c r="AP21" s="18"/>
      <c r="AQ21" s="18"/>
      <c r="AR21" s="18"/>
      <c r="AS21" s="18"/>
      <c r="AT21" s="18"/>
      <c r="AU21" s="18"/>
      <c r="AV21" s="18"/>
      <c r="AW21" s="18"/>
      <c r="AX21" s="18"/>
      <c r="AY21" s="18"/>
      <c r="AZ21" s="18"/>
    </row>
    <row r="22" spans="1:52" s="16" customFormat="1" ht="24.75" customHeight="1" x14ac:dyDescent="0.15">
      <c r="A22" s="347"/>
      <c r="B22" s="333" t="s">
        <v>76</v>
      </c>
      <c r="C22" s="334"/>
      <c r="D22" s="334"/>
      <c r="E22" s="334"/>
      <c r="F22" s="327"/>
      <c r="G22" s="328"/>
      <c r="H22" s="328"/>
      <c r="I22" s="328"/>
      <c r="J22" s="329">
        <f>SUM(J7+J10+J13+J14)*0.3</f>
        <v>13640671.199999999</v>
      </c>
      <c r="K22" s="335"/>
      <c r="L22" s="335"/>
      <c r="M22" s="335"/>
      <c r="N22" s="329" t="e">
        <f>INT(SUM(N7+N10+N13+N14)*0.3)</f>
        <v>#REF!</v>
      </c>
      <c r="O22" s="335"/>
      <c r="P22" s="335"/>
      <c r="Q22" s="335"/>
      <c r="R22" s="329">
        <f>INT(SUM(R7+R10+R13+R14)*0.3)</f>
        <v>13544120</v>
      </c>
      <c r="S22" s="335"/>
      <c r="T22" s="335"/>
      <c r="U22" s="335"/>
      <c r="V22" s="19"/>
      <c r="W22" s="323"/>
      <c r="X22" s="323"/>
      <c r="Y22" s="323"/>
      <c r="Z22" s="324"/>
      <c r="AB22" s="18"/>
      <c r="AC22" s="17"/>
      <c r="AD22" s="18"/>
      <c r="AE22" s="18"/>
      <c r="AF22" s="18"/>
      <c r="AG22" s="18"/>
      <c r="AH22" s="18"/>
      <c r="AI22" s="18"/>
      <c r="AJ22" s="18"/>
      <c r="AK22" s="18"/>
      <c r="AL22" s="18"/>
      <c r="AM22" s="18"/>
      <c r="AN22" s="18"/>
      <c r="AO22" s="18"/>
      <c r="AP22" s="18"/>
      <c r="AQ22" s="18"/>
      <c r="AR22" s="18"/>
      <c r="AS22" s="18"/>
      <c r="AT22" s="18"/>
      <c r="AU22" s="18"/>
      <c r="AV22" s="18"/>
      <c r="AW22" s="18"/>
      <c r="AX22" s="18"/>
      <c r="AY22" s="18"/>
      <c r="AZ22" s="18"/>
    </row>
    <row r="23" spans="1:52" s="16" customFormat="1" ht="24.75" customHeight="1" x14ac:dyDescent="0.15">
      <c r="A23" s="348"/>
      <c r="B23" s="325" t="s">
        <v>77</v>
      </c>
      <c r="C23" s="326"/>
      <c r="D23" s="326"/>
      <c r="E23" s="326"/>
      <c r="F23" s="327"/>
      <c r="G23" s="328"/>
      <c r="H23" s="328"/>
      <c r="I23" s="328"/>
      <c r="J23" s="329">
        <f>J7+J10+J13+J14+J22</f>
        <v>59109575.200000003</v>
      </c>
      <c r="K23" s="329"/>
      <c r="L23" s="329"/>
      <c r="M23" s="329"/>
      <c r="N23" s="329" t="e">
        <f>N7+N10+N13+N14+N22</f>
        <v>#REF!</v>
      </c>
      <c r="O23" s="329"/>
      <c r="P23" s="329"/>
      <c r="Q23" s="329"/>
      <c r="R23" s="329">
        <f>R7+R10+R13+R14+R22</f>
        <v>58691189</v>
      </c>
      <c r="S23" s="329"/>
      <c r="T23" s="329"/>
      <c r="U23" s="329"/>
      <c r="V23" s="19"/>
      <c r="W23" s="323"/>
      <c r="X23" s="323"/>
      <c r="Y23" s="323"/>
      <c r="Z23" s="324"/>
      <c r="AB23" s="18"/>
      <c r="AC23" s="17"/>
      <c r="AD23" s="18"/>
      <c r="AE23" s="18"/>
      <c r="AF23" s="18"/>
      <c r="AG23" s="18"/>
      <c r="AH23" s="18"/>
      <c r="AI23" s="18"/>
      <c r="AJ23" s="18"/>
      <c r="AK23" s="18"/>
      <c r="AL23" s="18"/>
      <c r="AM23" s="18"/>
      <c r="AN23" s="18"/>
      <c r="AO23" s="18"/>
      <c r="AP23" s="18"/>
      <c r="AQ23" s="18"/>
      <c r="AR23" s="18"/>
      <c r="AS23" s="18"/>
      <c r="AT23" s="18"/>
      <c r="AU23" s="18"/>
      <c r="AV23" s="18"/>
      <c r="AW23" s="18"/>
      <c r="AX23" s="18"/>
      <c r="AY23" s="18"/>
      <c r="AZ23" s="18"/>
    </row>
    <row r="24" spans="1:52" s="16" customFormat="1" ht="24.75" customHeight="1" x14ac:dyDescent="0.15">
      <c r="A24" s="330" t="s">
        <v>78</v>
      </c>
      <c r="B24" s="325" t="s">
        <v>79</v>
      </c>
      <c r="C24" s="325"/>
      <c r="D24" s="325"/>
      <c r="E24" s="325"/>
      <c r="F24" s="327"/>
      <c r="G24" s="328"/>
      <c r="H24" s="328"/>
      <c r="I24" s="328"/>
      <c r="J24" s="329">
        <v>59109575</v>
      </c>
      <c r="K24" s="329"/>
      <c r="L24" s="329"/>
      <c r="M24" s="329"/>
      <c r="N24" s="329" t="e">
        <f>N23</f>
        <v>#REF!</v>
      </c>
      <c r="O24" s="329"/>
      <c r="P24" s="329"/>
      <c r="Q24" s="329"/>
      <c r="R24" s="322"/>
      <c r="S24" s="322"/>
      <c r="T24" s="322"/>
      <c r="U24" s="322"/>
      <c r="V24" s="19"/>
      <c r="W24" s="323"/>
      <c r="X24" s="323"/>
      <c r="Y24" s="323"/>
      <c r="Z24" s="324"/>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row>
    <row r="25" spans="1:52" s="16" customFormat="1" ht="24.75" customHeight="1" x14ac:dyDescent="0.15">
      <c r="A25" s="331"/>
      <c r="B25" s="325" t="s">
        <v>80</v>
      </c>
      <c r="C25" s="325"/>
      <c r="D25" s="325"/>
      <c r="E25" s="325"/>
      <c r="F25" s="327"/>
      <c r="G25" s="328"/>
      <c r="H25" s="328"/>
      <c r="I25" s="328"/>
      <c r="J25" s="329">
        <v>0</v>
      </c>
      <c r="K25" s="329"/>
      <c r="L25" s="329"/>
      <c r="M25" s="329"/>
      <c r="N25" s="329" t="e">
        <f>N23-N24</f>
        <v>#REF!</v>
      </c>
      <c r="O25" s="329"/>
      <c r="P25" s="329"/>
      <c r="Q25" s="329"/>
      <c r="R25" s="322"/>
      <c r="S25" s="322"/>
      <c r="T25" s="322"/>
      <c r="U25" s="322"/>
      <c r="V25" s="19"/>
      <c r="W25" s="323"/>
      <c r="X25" s="323"/>
      <c r="Y25" s="323"/>
      <c r="Z25" s="324"/>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row>
    <row r="26" spans="1:52" s="16" customFormat="1" ht="24.75" customHeight="1" x14ac:dyDescent="0.15">
      <c r="A26" s="331"/>
      <c r="B26" s="325" t="s">
        <v>68</v>
      </c>
      <c r="C26" s="325"/>
      <c r="D26" s="325"/>
      <c r="E26" s="325"/>
      <c r="F26" s="327"/>
      <c r="G26" s="328"/>
      <c r="H26" s="328"/>
      <c r="I26" s="328"/>
      <c r="J26" s="329">
        <v>0</v>
      </c>
      <c r="K26" s="329"/>
      <c r="L26" s="329"/>
      <c r="M26" s="329"/>
      <c r="N26" s="329">
        <v>0</v>
      </c>
      <c r="O26" s="329"/>
      <c r="P26" s="329"/>
      <c r="Q26" s="329"/>
      <c r="R26" s="322"/>
      <c r="S26" s="322"/>
      <c r="T26" s="322"/>
      <c r="U26" s="322"/>
      <c r="V26" s="19"/>
      <c r="W26" s="323"/>
      <c r="X26" s="323"/>
      <c r="Y26" s="323"/>
      <c r="Z26" s="324"/>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row>
    <row r="27" spans="1:52" s="16" customFormat="1" ht="24.75" customHeight="1" x14ac:dyDescent="0.15">
      <c r="A27" s="332"/>
      <c r="B27" s="325" t="s">
        <v>77</v>
      </c>
      <c r="C27" s="326"/>
      <c r="D27" s="326"/>
      <c r="E27" s="326"/>
      <c r="F27" s="327"/>
      <c r="G27" s="328"/>
      <c r="H27" s="328"/>
      <c r="I27" s="328"/>
      <c r="J27" s="329">
        <f>SUM(J24:M26)</f>
        <v>59109575</v>
      </c>
      <c r="K27" s="329"/>
      <c r="L27" s="329"/>
      <c r="M27" s="329"/>
      <c r="N27" s="329" t="e">
        <f>N24+N25+N26</f>
        <v>#REF!</v>
      </c>
      <c r="O27" s="329"/>
      <c r="P27" s="329"/>
      <c r="Q27" s="329"/>
      <c r="R27" s="322"/>
      <c r="S27" s="322"/>
      <c r="T27" s="322"/>
      <c r="U27" s="322"/>
      <c r="V27" s="19"/>
      <c r="W27" s="323"/>
      <c r="X27" s="323"/>
      <c r="Y27" s="323"/>
      <c r="Z27" s="324"/>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row>
    <row r="28" spans="1:52" s="16" customFormat="1" ht="24.75" customHeight="1" x14ac:dyDescent="0.15">
      <c r="A28" s="20"/>
      <c r="B28" s="20" t="s">
        <v>81</v>
      </c>
      <c r="C28" s="21"/>
      <c r="D28" s="21"/>
      <c r="E28" s="21"/>
      <c r="F28" s="21"/>
      <c r="G28" s="21"/>
      <c r="H28" s="21"/>
      <c r="I28" s="21"/>
      <c r="J28" s="22"/>
      <c r="K28" s="22"/>
      <c r="L28" s="22"/>
      <c r="M28" s="22"/>
      <c r="N28" s="22"/>
      <c r="O28" s="22"/>
      <c r="P28" s="22"/>
      <c r="Q28" s="22"/>
      <c r="R28" s="22"/>
      <c r="S28" s="22"/>
      <c r="T28" s="22" t="s">
        <v>82</v>
      </c>
      <c r="U28" s="22"/>
      <c r="V28" s="318" t="e">
        <f>SUM(J27-N27)</f>
        <v>#REF!</v>
      </c>
      <c r="W28" s="319"/>
      <c r="X28" s="319"/>
      <c r="Y28" s="319"/>
      <c r="Z28" s="23" t="s">
        <v>83</v>
      </c>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row>
    <row r="29" spans="1:52" ht="24.75" customHeight="1" x14ac:dyDescent="0.15"/>
    <row r="30" spans="1:52" ht="24.75" customHeight="1" x14ac:dyDescent="0.15"/>
    <row r="31" spans="1:52" ht="24.75" customHeight="1" x14ac:dyDescent="0.15"/>
    <row r="32" spans="1:52" ht="24.75" customHeight="1" x14ac:dyDescent="0.15"/>
    <row r="33" ht="24.75" customHeight="1" x14ac:dyDescent="0.15"/>
    <row r="34" ht="24.75" customHeight="1" x14ac:dyDescent="0.15"/>
  </sheetData>
  <mergeCells count="138">
    <mergeCell ref="A2:Z2"/>
    <mergeCell ref="B6:E6"/>
    <mergeCell ref="F6:I6"/>
    <mergeCell ref="J6:M6"/>
    <mergeCell ref="N6:Q6"/>
    <mergeCell ref="R6:U6"/>
    <mergeCell ref="V6:Z6"/>
    <mergeCell ref="A7:A23"/>
    <mergeCell ref="B7:E7"/>
    <mergeCell ref="F7:I7"/>
    <mergeCell ref="J7:M7"/>
    <mergeCell ref="N7:Q7"/>
    <mergeCell ref="R7:U7"/>
    <mergeCell ref="B9:E9"/>
    <mergeCell ref="F9:I9"/>
    <mergeCell ref="J9:M9"/>
    <mergeCell ref="N9:Q9"/>
    <mergeCell ref="R9:U9"/>
    <mergeCell ref="W9:Z9"/>
    <mergeCell ref="B10:E10"/>
    <mergeCell ref="F10:I10"/>
    <mergeCell ref="J10:M10"/>
    <mergeCell ref="N10:Q10"/>
    <mergeCell ref="R10:U10"/>
    <mergeCell ref="W10:Z10"/>
    <mergeCell ref="W7:Z7"/>
    <mergeCell ref="B8:E8"/>
    <mergeCell ref="F8:I8"/>
    <mergeCell ref="J8:M8"/>
    <mergeCell ref="N8:Q8"/>
    <mergeCell ref="R8:U8"/>
    <mergeCell ref="W8:Z8"/>
    <mergeCell ref="B12:E12"/>
    <mergeCell ref="F12:I12"/>
    <mergeCell ref="J12:M12"/>
    <mergeCell ref="N12:Q12"/>
    <mergeCell ref="R12:U12"/>
    <mergeCell ref="W12:Z12"/>
    <mergeCell ref="B11:E11"/>
    <mergeCell ref="F11:I11"/>
    <mergeCell ref="J11:M11"/>
    <mergeCell ref="N11:Q11"/>
    <mergeCell ref="R11:U11"/>
    <mergeCell ref="W11:Z11"/>
    <mergeCell ref="B14:E14"/>
    <mergeCell ref="F14:I14"/>
    <mergeCell ref="J14:M14"/>
    <mergeCell ref="N14:Q14"/>
    <mergeCell ref="R14:U14"/>
    <mergeCell ref="W14:Z14"/>
    <mergeCell ref="B13:E13"/>
    <mergeCell ref="F13:I13"/>
    <mergeCell ref="J13:M13"/>
    <mergeCell ref="N13:Q13"/>
    <mergeCell ref="R13:U13"/>
    <mergeCell ref="W13:Z13"/>
    <mergeCell ref="B16:E16"/>
    <mergeCell ref="F16:I16"/>
    <mergeCell ref="J16:M16"/>
    <mergeCell ref="N16:Q16"/>
    <mergeCell ref="R16:U16"/>
    <mergeCell ref="W16:Z16"/>
    <mergeCell ref="B15:E15"/>
    <mergeCell ref="F15:I15"/>
    <mergeCell ref="J15:M15"/>
    <mergeCell ref="N15:Q15"/>
    <mergeCell ref="R15:U15"/>
    <mergeCell ref="W15:Z15"/>
    <mergeCell ref="B18:E18"/>
    <mergeCell ref="F18:I18"/>
    <mergeCell ref="J18:M18"/>
    <mergeCell ref="N18:Q18"/>
    <mergeCell ref="R18:U18"/>
    <mergeCell ref="W18:Z18"/>
    <mergeCell ref="B17:E17"/>
    <mergeCell ref="F17:I17"/>
    <mergeCell ref="J17:M17"/>
    <mergeCell ref="N17:Q17"/>
    <mergeCell ref="R17:U17"/>
    <mergeCell ref="W17:Z17"/>
    <mergeCell ref="B20:E20"/>
    <mergeCell ref="F20:I20"/>
    <mergeCell ref="J20:M20"/>
    <mergeCell ref="N20:Q20"/>
    <mergeCell ref="R20:U20"/>
    <mergeCell ref="W20:Z20"/>
    <mergeCell ref="B19:E19"/>
    <mergeCell ref="F19:I19"/>
    <mergeCell ref="J19:M19"/>
    <mergeCell ref="N19:Q19"/>
    <mergeCell ref="R19:U19"/>
    <mergeCell ref="W19:Z19"/>
    <mergeCell ref="B22:E22"/>
    <mergeCell ref="F22:I22"/>
    <mergeCell ref="J22:M22"/>
    <mergeCell ref="N22:Q22"/>
    <mergeCell ref="R22:U22"/>
    <mergeCell ref="W22:Z22"/>
    <mergeCell ref="B21:E21"/>
    <mergeCell ref="F21:I21"/>
    <mergeCell ref="J21:M21"/>
    <mergeCell ref="N21:Q21"/>
    <mergeCell ref="R21:U21"/>
    <mergeCell ref="W21:Z21"/>
    <mergeCell ref="A24:A27"/>
    <mergeCell ref="B24:E24"/>
    <mergeCell ref="F24:I24"/>
    <mergeCell ref="J24:M24"/>
    <mergeCell ref="N24:Q24"/>
    <mergeCell ref="R24:U24"/>
    <mergeCell ref="B26:E26"/>
    <mergeCell ref="F26:I26"/>
    <mergeCell ref="J26:M26"/>
    <mergeCell ref="N26:Q26"/>
    <mergeCell ref="V28:Y28"/>
    <mergeCell ref="B4:Z4"/>
    <mergeCell ref="B5:Z5"/>
    <mergeCell ref="R26:U26"/>
    <mergeCell ref="W26:Z26"/>
    <mergeCell ref="B27:E27"/>
    <mergeCell ref="F27:I27"/>
    <mergeCell ref="J27:M27"/>
    <mergeCell ref="N27:Q27"/>
    <mergeCell ref="R27:U27"/>
    <mergeCell ref="W27:Z27"/>
    <mergeCell ref="W24:Z24"/>
    <mergeCell ref="B25:E25"/>
    <mergeCell ref="F25:I25"/>
    <mergeCell ref="J25:M25"/>
    <mergeCell ref="N25:Q25"/>
    <mergeCell ref="R25:U25"/>
    <mergeCell ref="W25:Z25"/>
    <mergeCell ref="B23:E23"/>
    <mergeCell ref="F23:I23"/>
    <mergeCell ref="J23:M23"/>
    <mergeCell ref="N23:Q23"/>
    <mergeCell ref="R23:U23"/>
    <mergeCell ref="W23:Z23"/>
  </mergeCells>
  <phoneticPr fontId="2"/>
  <pageMargins left="0.62992125984251968" right="0.55118110236220474" top="0.39370078740157483" bottom="0.39370078740157483" header="0.23622047244094491" footer="0.19685039370078741"/>
  <pageSetup paperSize="9" orientation="portrait" r:id="rId1"/>
  <headerFooter alignWithMargins="0">
    <oddHeader>&amp;R&amp;KFF000024特会１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view="pageBreakPreview" topLeftCell="G3" zoomScaleNormal="100" zoomScaleSheetLayoutView="100" workbookViewId="0">
      <selection activeCell="P8" sqref="P8"/>
    </sheetView>
  </sheetViews>
  <sheetFormatPr defaultColWidth="3.5" defaultRowHeight="15" customHeight="1" x14ac:dyDescent="0.15"/>
  <cols>
    <col min="1" max="1" width="22.25" style="12" customWidth="1"/>
    <col min="2" max="2" width="15.625" style="12" customWidth="1"/>
    <col min="3" max="3" width="3.125" style="48" customWidth="1"/>
    <col min="4" max="4" width="3.125" style="12" customWidth="1"/>
    <col min="5" max="10" width="10.625" style="12" customWidth="1"/>
    <col min="11" max="11" width="10.125" style="12" customWidth="1"/>
    <col min="12" max="12" width="10.5" style="12" customWidth="1"/>
    <col min="13" max="16384" width="3.5" style="12"/>
  </cols>
  <sheetData>
    <row r="1" spans="1:14" ht="22.5" customHeight="1" x14ac:dyDescent="0.15">
      <c r="A1" s="351" t="s">
        <v>9</v>
      </c>
      <c r="B1" s="351"/>
      <c r="C1" s="351"/>
      <c r="D1" s="351"/>
      <c r="E1" s="351"/>
      <c r="F1" s="351"/>
      <c r="G1" s="351"/>
      <c r="H1" s="351"/>
      <c r="I1" s="351"/>
      <c r="J1" s="351"/>
      <c r="K1" s="351"/>
      <c r="L1" s="351"/>
    </row>
    <row r="2" spans="1:14" ht="22.5" customHeight="1" x14ac:dyDescent="0.15">
      <c r="A2" s="33"/>
      <c r="B2" s="33"/>
      <c r="C2" s="47"/>
      <c r="D2" s="33"/>
      <c r="E2" s="33"/>
      <c r="F2" s="33"/>
      <c r="G2" s="33"/>
      <c r="H2" s="33"/>
      <c r="I2" s="33"/>
      <c r="J2" s="33"/>
      <c r="K2" s="33"/>
      <c r="L2" s="33"/>
    </row>
    <row r="3" spans="1:14" ht="22.5" customHeight="1" x14ac:dyDescent="0.15">
      <c r="A3" s="181" t="s">
        <v>189</v>
      </c>
      <c r="B3" s="96"/>
      <c r="C3" s="96"/>
      <c r="D3" s="96"/>
      <c r="E3" s="96"/>
      <c r="F3" s="96"/>
      <c r="G3" s="96"/>
      <c r="H3" s="96"/>
      <c r="I3" s="96"/>
      <c r="J3" s="96"/>
      <c r="K3" s="96"/>
      <c r="L3" s="96"/>
      <c r="M3" s="57"/>
    </row>
    <row r="4" spans="1:14" ht="22.5" customHeight="1" x14ac:dyDescent="0.15">
      <c r="A4" s="182" t="s">
        <v>190</v>
      </c>
      <c r="B4" s="96"/>
      <c r="C4" s="96"/>
      <c r="D4" s="96"/>
      <c r="E4" s="96"/>
      <c r="F4" s="96"/>
      <c r="G4" s="96"/>
      <c r="H4" s="96"/>
      <c r="I4" s="96"/>
      <c r="J4" s="96"/>
      <c r="K4" s="96"/>
      <c r="L4" s="96"/>
      <c r="M4" s="57"/>
    </row>
    <row r="5" spans="1:14" ht="22.5" customHeight="1" x14ac:dyDescent="0.15">
      <c r="A5" s="33"/>
      <c r="D5" s="33"/>
      <c r="E5" s="33"/>
      <c r="F5" s="33"/>
      <c r="G5" s="33"/>
      <c r="H5" s="33"/>
      <c r="I5" s="33"/>
      <c r="J5" s="33"/>
      <c r="K5" s="33"/>
      <c r="L5" s="33"/>
    </row>
    <row r="6" spans="1:14" ht="22.5" customHeight="1" x14ac:dyDescent="0.15">
      <c r="A6" s="13" t="s">
        <v>44</v>
      </c>
      <c r="D6" s="33"/>
      <c r="E6" s="33"/>
      <c r="F6" s="33"/>
      <c r="G6" s="33"/>
      <c r="H6" s="33"/>
      <c r="I6" s="33"/>
      <c r="J6" s="33"/>
      <c r="K6" s="33"/>
      <c r="L6" s="33"/>
    </row>
    <row r="7" spans="1:14" ht="22.5" customHeight="1" x14ac:dyDescent="0.15">
      <c r="A7" s="20" t="s">
        <v>170</v>
      </c>
      <c r="B7" s="21"/>
      <c r="C7" s="21"/>
      <c r="D7" s="21"/>
      <c r="E7" s="21"/>
      <c r="F7" s="22"/>
      <c r="G7" s="22"/>
      <c r="H7" s="22"/>
      <c r="I7" s="22"/>
      <c r="J7" s="22"/>
      <c r="K7" s="21"/>
      <c r="L7" s="21"/>
    </row>
    <row r="8" spans="1:14" ht="43.5" customHeight="1" x14ac:dyDescent="0.15">
      <c r="A8" s="105" t="s">
        <v>16</v>
      </c>
      <c r="B8" s="105" t="s">
        <v>17</v>
      </c>
      <c r="C8" s="375" t="s">
        <v>3</v>
      </c>
      <c r="D8" s="376"/>
      <c r="E8" s="104" t="s">
        <v>37</v>
      </c>
      <c r="F8" s="104" t="s">
        <v>36</v>
      </c>
      <c r="G8" s="104" t="s">
        <v>33</v>
      </c>
      <c r="H8" s="104" t="s">
        <v>111</v>
      </c>
      <c r="I8" s="104" t="s">
        <v>34</v>
      </c>
      <c r="J8" s="154" t="s">
        <v>35</v>
      </c>
      <c r="K8" s="59" t="s">
        <v>123</v>
      </c>
      <c r="L8" s="69" t="s">
        <v>247</v>
      </c>
    </row>
    <row r="9" spans="1:14" ht="54.75" customHeight="1" x14ac:dyDescent="0.15">
      <c r="A9" s="84" t="s">
        <v>137</v>
      </c>
      <c r="B9" s="84" t="s">
        <v>130</v>
      </c>
      <c r="C9" s="77">
        <v>1</v>
      </c>
      <c r="D9" s="46" t="s">
        <v>88</v>
      </c>
      <c r="E9" s="151"/>
      <c r="F9" s="152">
        <v>50000</v>
      </c>
      <c r="G9" s="153">
        <v>43615</v>
      </c>
      <c r="H9" s="153">
        <v>43617</v>
      </c>
      <c r="I9" s="153">
        <v>43677</v>
      </c>
      <c r="J9" s="155" t="s">
        <v>141</v>
      </c>
      <c r="K9" s="68"/>
      <c r="L9" s="72"/>
      <c r="N9" s="24"/>
    </row>
    <row r="10" spans="1:14" s="48" customFormat="1" ht="54.75" customHeight="1" x14ac:dyDescent="0.15">
      <c r="A10" s="84" t="s">
        <v>139</v>
      </c>
      <c r="B10" s="84"/>
      <c r="C10" s="77">
        <v>1</v>
      </c>
      <c r="D10" s="60" t="s">
        <v>88</v>
      </c>
      <c r="E10" s="151"/>
      <c r="F10" s="152">
        <v>150000</v>
      </c>
      <c r="G10" s="153">
        <v>43678</v>
      </c>
      <c r="H10" s="153">
        <v>43680</v>
      </c>
      <c r="I10" s="153">
        <v>43738</v>
      </c>
      <c r="J10" s="155" t="s">
        <v>142</v>
      </c>
      <c r="K10" s="49"/>
      <c r="L10" s="73"/>
      <c r="N10" s="24"/>
    </row>
    <row r="11" spans="1:14" s="48" customFormat="1" ht="54.75" customHeight="1" x14ac:dyDescent="0.15">
      <c r="A11" s="84" t="s">
        <v>138</v>
      </c>
      <c r="B11" s="84" t="s">
        <v>135</v>
      </c>
      <c r="C11" s="77">
        <v>1</v>
      </c>
      <c r="D11" s="60" t="s">
        <v>88</v>
      </c>
      <c r="E11" s="151"/>
      <c r="F11" s="152">
        <v>275000</v>
      </c>
      <c r="G11" s="153">
        <v>43798</v>
      </c>
      <c r="H11" s="153">
        <v>43800</v>
      </c>
      <c r="I11" s="153">
        <v>43861</v>
      </c>
      <c r="J11" s="155" t="s">
        <v>141</v>
      </c>
      <c r="K11" s="68"/>
      <c r="L11" s="72"/>
      <c r="N11" s="24"/>
    </row>
    <row r="12" spans="1:14" ht="54.75" customHeight="1" thickBot="1" x14ac:dyDescent="0.2">
      <c r="A12" s="228" t="s">
        <v>140</v>
      </c>
      <c r="B12" s="228"/>
      <c r="C12" s="245">
        <v>1</v>
      </c>
      <c r="D12" s="302" t="s">
        <v>88</v>
      </c>
      <c r="E12" s="303"/>
      <c r="F12" s="304">
        <v>200000</v>
      </c>
      <c r="G12" s="305">
        <v>43845</v>
      </c>
      <c r="H12" s="305">
        <v>43847</v>
      </c>
      <c r="I12" s="305">
        <v>43889</v>
      </c>
      <c r="J12" s="306" t="s">
        <v>142</v>
      </c>
      <c r="K12" s="307"/>
      <c r="L12" s="260"/>
      <c r="N12" s="24"/>
    </row>
    <row r="13" spans="1:14" ht="24" customHeight="1" thickTop="1" x14ac:dyDescent="0.15">
      <c r="A13" s="295" t="s">
        <v>10</v>
      </c>
      <c r="B13" s="296"/>
      <c r="C13" s="296"/>
      <c r="D13" s="297"/>
      <c r="E13" s="298"/>
      <c r="F13" s="243">
        <f>SUM(F9:F12)</f>
        <v>675000</v>
      </c>
      <c r="G13" s="296"/>
      <c r="H13" s="296"/>
      <c r="I13" s="296"/>
      <c r="J13" s="299"/>
      <c r="K13" s="300"/>
      <c r="L13" s="301">
        <f>SUM(L9:L12)</f>
        <v>0</v>
      </c>
    </row>
    <row r="14" spans="1:14" ht="22.5" customHeight="1" x14ac:dyDescent="0.15">
      <c r="E14" s="32"/>
      <c r="F14" s="32"/>
    </row>
    <row r="15" spans="1:14" ht="22.5" customHeight="1" x14ac:dyDescent="0.15">
      <c r="E15" s="32"/>
      <c r="F15" s="32"/>
    </row>
    <row r="16" spans="1:14" ht="22.5" customHeight="1" x14ac:dyDescent="0.15">
      <c r="E16" s="32"/>
      <c r="F16" s="32"/>
    </row>
    <row r="17" spans="5:6" ht="22.5" customHeight="1" x14ac:dyDescent="0.15">
      <c r="E17" s="32"/>
      <c r="F17" s="32"/>
    </row>
    <row r="18" spans="5:6" ht="22.5" customHeight="1" x14ac:dyDescent="0.15">
      <c r="E18" s="32"/>
      <c r="F18" s="32"/>
    </row>
    <row r="19" spans="5:6" ht="22.5" customHeight="1" x14ac:dyDescent="0.15">
      <c r="E19" s="32"/>
      <c r="F19" s="32"/>
    </row>
    <row r="20" spans="5:6" ht="22.5" customHeight="1" x14ac:dyDescent="0.15">
      <c r="E20" s="32"/>
      <c r="F20" s="32"/>
    </row>
    <row r="21" spans="5:6" ht="22.5" customHeight="1" x14ac:dyDescent="0.15">
      <c r="E21" s="32"/>
      <c r="F21" s="32"/>
    </row>
    <row r="22" spans="5:6" ht="22.5" customHeight="1" x14ac:dyDescent="0.15">
      <c r="E22" s="32"/>
      <c r="F22" s="32"/>
    </row>
    <row r="23" spans="5:6" ht="22.5" customHeight="1" x14ac:dyDescent="0.15">
      <c r="E23" s="32"/>
      <c r="F23" s="32"/>
    </row>
    <row r="24" spans="5:6" ht="22.5" customHeight="1" x14ac:dyDescent="0.15">
      <c r="E24" s="32"/>
      <c r="F24" s="32"/>
    </row>
    <row r="25" spans="5:6" ht="22.5" customHeight="1" x14ac:dyDescent="0.15">
      <c r="E25" s="32"/>
      <c r="F25" s="32"/>
    </row>
    <row r="26" spans="5:6" ht="22.5" customHeight="1" x14ac:dyDescent="0.15">
      <c r="E26" s="32"/>
      <c r="F26" s="32"/>
    </row>
    <row r="27" spans="5:6" ht="22.5" customHeight="1" x14ac:dyDescent="0.15">
      <c r="E27" s="32"/>
      <c r="F27" s="32"/>
    </row>
    <row r="28" spans="5:6" ht="22.5" customHeight="1" x14ac:dyDescent="0.15">
      <c r="E28" s="32"/>
      <c r="F28" s="32"/>
    </row>
    <row r="29" spans="5:6" ht="22.5" customHeight="1" x14ac:dyDescent="0.15">
      <c r="E29" s="32"/>
      <c r="F29" s="32"/>
    </row>
    <row r="30" spans="5:6" ht="22.5" customHeight="1" x14ac:dyDescent="0.15">
      <c r="E30" s="32"/>
      <c r="F30" s="32"/>
    </row>
    <row r="31" spans="5:6" ht="22.5" customHeight="1" x14ac:dyDescent="0.15">
      <c r="E31" s="32"/>
      <c r="F31" s="32"/>
    </row>
    <row r="32" spans="5:6" ht="22.5" customHeight="1" x14ac:dyDescent="0.15">
      <c r="E32" s="32"/>
      <c r="F32" s="32"/>
    </row>
    <row r="33" spans="5:6" ht="22.5" customHeight="1" x14ac:dyDescent="0.15">
      <c r="E33" s="32"/>
      <c r="F33" s="32"/>
    </row>
    <row r="34" spans="5:6" ht="22.5" customHeight="1" x14ac:dyDescent="0.15">
      <c r="E34" s="32"/>
      <c r="F34" s="32"/>
    </row>
    <row r="35" spans="5:6" ht="22.5" customHeight="1" x14ac:dyDescent="0.15">
      <c r="E35" s="32"/>
      <c r="F35" s="32"/>
    </row>
    <row r="36" spans="5:6" ht="22.5" customHeight="1" x14ac:dyDescent="0.15">
      <c r="E36" s="32"/>
      <c r="F36" s="32"/>
    </row>
    <row r="37" spans="5:6" ht="22.5" customHeight="1" x14ac:dyDescent="0.15">
      <c r="E37" s="32"/>
      <c r="F37" s="32"/>
    </row>
    <row r="38" spans="5:6" ht="22.5" customHeight="1" x14ac:dyDescent="0.15">
      <c r="E38" s="32"/>
      <c r="F38" s="32"/>
    </row>
    <row r="39" spans="5:6" ht="22.5" customHeight="1" x14ac:dyDescent="0.15">
      <c r="E39" s="32"/>
      <c r="F39" s="32"/>
    </row>
    <row r="40" spans="5:6" ht="22.5" customHeight="1" x14ac:dyDescent="0.15">
      <c r="E40" s="32"/>
      <c r="F40" s="32"/>
    </row>
    <row r="41" spans="5:6" ht="22.5" customHeight="1" x14ac:dyDescent="0.15">
      <c r="E41" s="32"/>
      <c r="F41" s="32"/>
    </row>
    <row r="42" spans="5:6" ht="22.5" customHeight="1" x14ac:dyDescent="0.15">
      <c r="E42" s="32"/>
      <c r="F42" s="32"/>
    </row>
    <row r="43" spans="5:6" ht="22.5" customHeight="1" x14ac:dyDescent="0.15">
      <c r="E43" s="32"/>
      <c r="F43" s="32"/>
    </row>
    <row r="44" spans="5:6" ht="22.5" customHeight="1" x14ac:dyDescent="0.15">
      <c r="E44" s="32"/>
      <c r="F44" s="32"/>
    </row>
    <row r="45" spans="5:6" ht="22.5" customHeight="1" x14ac:dyDescent="0.15">
      <c r="E45" s="32"/>
      <c r="F45" s="32"/>
    </row>
    <row r="46" spans="5:6" ht="22.5" customHeight="1" x14ac:dyDescent="0.15"/>
    <row r="47" spans="5:6" ht="22.5" customHeight="1" x14ac:dyDescent="0.15"/>
    <row r="48" spans="5:6"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sheetData>
  <mergeCells count="2">
    <mergeCell ref="A1:L1"/>
    <mergeCell ref="C8:D8"/>
  </mergeCells>
  <phoneticPr fontId="2"/>
  <printOptions horizontalCentered="1"/>
  <pageMargins left="0.39370078740157483" right="0.39370078740157483" top="0.78740157480314965" bottom="0.59055118110236227" header="0.2362204724409449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view="pageBreakPreview" zoomScaleNormal="100" zoomScaleSheetLayoutView="100" workbookViewId="0">
      <selection activeCell="K2" sqref="K1:K1048576"/>
    </sheetView>
  </sheetViews>
  <sheetFormatPr defaultColWidth="3.5" defaultRowHeight="15" customHeight="1" x14ac:dyDescent="0.15"/>
  <cols>
    <col min="1" max="1" width="19.125" style="12" customWidth="1"/>
    <col min="2" max="2" width="15.625" style="12" customWidth="1"/>
    <col min="3" max="3" width="3.125" style="48" customWidth="1"/>
    <col min="4" max="4" width="3.125" style="12" customWidth="1"/>
    <col min="5" max="6" width="10.625" style="34" customWidth="1"/>
    <col min="7" max="11" width="10.625" style="12" customWidth="1"/>
    <col min="12" max="12" width="11.25" style="48" customWidth="1"/>
    <col min="13" max="13" width="3.5" style="12"/>
    <col min="14" max="14" width="3.5" style="24"/>
    <col min="15" max="16384" width="3.5" style="12"/>
  </cols>
  <sheetData>
    <row r="1" spans="1:17" ht="22.5" customHeight="1" x14ac:dyDescent="0.15">
      <c r="A1" s="351" t="s">
        <v>9</v>
      </c>
      <c r="B1" s="351"/>
      <c r="C1" s="351"/>
      <c r="D1" s="351"/>
      <c r="E1" s="351"/>
      <c r="F1" s="351"/>
      <c r="G1" s="351"/>
      <c r="H1" s="351"/>
      <c r="I1" s="351"/>
      <c r="J1" s="351"/>
      <c r="K1" s="351"/>
      <c r="L1" s="168"/>
    </row>
    <row r="2" spans="1:17" ht="22.5" customHeight="1" x14ac:dyDescent="0.15">
      <c r="A2" s="33"/>
      <c r="B2" s="33"/>
      <c r="C2" s="47"/>
      <c r="D2" s="33"/>
      <c r="E2" s="35"/>
      <c r="F2" s="35"/>
      <c r="G2" s="16"/>
      <c r="H2" s="16"/>
      <c r="I2" s="16"/>
      <c r="J2" s="33"/>
      <c r="K2" s="33"/>
      <c r="L2" s="168"/>
    </row>
    <row r="3" spans="1:17" ht="22.5" customHeight="1" x14ac:dyDescent="0.15">
      <c r="A3" s="181" t="s">
        <v>189</v>
      </c>
      <c r="B3" s="79"/>
      <c r="C3" s="79"/>
      <c r="D3" s="79"/>
      <c r="E3" s="79"/>
      <c r="F3" s="79"/>
      <c r="G3" s="79"/>
      <c r="H3" s="79"/>
      <c r="I3" s="79"/>
      <c r="J3" s="79"/>
      <c r="K3" s="79"/>
      <c r="L3" s="159"/>
      <c r="M3" s="57"/>
      <c r="N3" s="57"/>
    </row>
    <row r="4" spans="1:17" ht="22.5" customHeight="1" x14ac:dyDescent="0.15">
      <c r="A4" s="182" t="s">
        <v>190</v>
      </c>
      <c r="B4" s="96"/>
      <c r="C4" s="96"/>
      <c r="D4" s="96"/>
      <c r="E4" s="96"/>
      <c r="F4" s="96"/>
      <c r="G4" s="96"/>
      <c r="H4" s="96"/>
      <c r="I4" s="96"/>
      <c r="J4" s="96"/>
      <c r="K4" s="96"/>
      <c r="L4" s="96"/>
      <c r="M4" s="57"/>
      <c r="N4" s="57"/>
    </row>
    <row r="5" spans="1:17" ht="22.5" customHeight="1" x14ac:dyDescent="0.15">
      <c r="A5" s="33"/>
      <c r="D5" s="33"/>
      <c r="E5" s="35"/>
      <c r="F5" s="35"/>
      <c r="G5" s="16"/>
      <c r="H5" s="16"/>
      <c r="I5" s="16"/>
      <c r="J5" s="33"/>
      <c r="K5" s="33"/>
      <c r="L5" s="168"/>
    </row>
    <row r="6" spans="1:17" ht="22.5" customHeight="1" x14ac:dyDescent="0.15">
      <c r="A6" s="13" t="s">
        <v>44</v>
      </c>
      <c r="D6" s="33"/>
      <c r="E6" s="35"/>
      <c r="F6" s="35"/>
      <c r="G6" s="16"/>
      <c r="H6" s="16"/>
      <c r="I6" s="16"/>
      <c r="J6" s="33"/>
      <c r="K6" s="33"/>
      <c r="L6" s="168"/>
    </row>
    <row r="7" spans="1:17" ht="22.5" customHeight="1" x14ac:dyDescent="0.15">
      <c r="A7" s="20" t="s">
        <v>171</v>
      </c>
      <c r="B7" s="21"/>
      <c r="C7" s="21"/>
      <c r="D7" s="21"/>
      <c r="E7" s="36"/>
      <c r="F7" s="37"/>
      <c r="G7" s="22"/>
      <c r="H7" s="22"/>
      <c r="I7" s="22"/>
      <c r="J7" s="22"/>
      <c r="K7" s="21"/>
      <c r="L7" s="21"/>
    </row>
    <row r="8" spans="1:17" ht="45" customHeight="1" x14ac:dyDescent="0.15">
      <c r="A8" s="105" t="s">
        <v>16</v>
      </c>
      <c r="B8" s="105" t="s">
        <v>17</v>
      </c>
      <c r="C8" s="378" t="s">
        <v>3</v>
      </c>
      <c r="D8" s="379"/>
      <c r="E8" s="110" t="s">
        <v>37</v>
      </c>
      <c r="F8" s="111" t="s">
        <v>36</v>
      </c>
      <c r="G8" s="88" t="s">
        <v>33</v>
      </c>
      <c r="H8" s="88" t="s">
        <v>111</v>
      </c>
      <c r="I8" s="88" t="s">
        <v>34</v>
      </c>
      <c r="J8" s="78" t="s">
        <v>35</v>
      </c>
      <c r="K8" s="69" t="s">
        <v>247</v>
      </c>
      <c r="L8" s="163" t="s">
        <v>121</v>
      </c>
    </row>
    <row r="9" spans="1:17" ht="27" customHeight="1" x14ac:dyDescent="0.15">
      <c r="A9" s="84" t="s">
        <v>38</v>
      </c>
      <c r="B9" s="108"/>
      <c r="C9" s="45"/>
      <c r="D9" s="50"/>
      <c r="E9" s="106"/>
      <c r="F9" s="109"/>
      <c r="G9" s="145"/>
      <c r="H9" s="145"/>
      <c r="I9" s="145"/>
      <c r="J9" s="156"/>
      <c r="K9" s="70"/>
      <c r="L9" s="63"/>
    </row>
    <row r="10" spans="1:17" s="48" customFormat="1" ht="28.5" customHeight="1" x14ac:dyDescent="0.15">
      <c r="A10" s="84" t="s">
        <v>145</v>
      </c>
      <c r="B10" s="84"/>
      <c r="C10" s="65">
        <v>1</v>
      </c>
      <c r="D10" s="58" t="s">
        <v>88</v>
      </c>
      <c r="E10" s="106"/>
      <c r="F10" s="107">
        <v>200000</v>
      </c>
      <c r="G10" s="145">
        <v>43617</v>
      </c>
      <c r="H10" s="145">
        <v>43623</v>
      </c>
      <c r="I10" s="145">
        <v>43677</v>
      </c>
      <c r="J10" s="132" t="s">
        <v>143</v>
      </c>
      <c r="K10" s="71"/>
      <c r="L10" s="49"/>
      <c r="N10" s="377"/>
      <c r="O10" s="377"/>
      <c r="P10" s="377"/>
      <c r="Q10" s="377"/>
    </row>
    <row r="11" spans="1:17" s="48" customFormat="1" ht="28.5" customHeight="1" x14ac:dyDescent="0.15">
      <c r="A11" s="84" t="s">
        <v>109</v>
      </c>
      <c r="B11" s="84" t="s">
        <v>110</v>
      </c>
      <c r="C11" s="65">
        <v>1</v>
      </c>
      <c r="D11" s="58" t="s">
        <v>88</v>
      </c>
      <c r="E11" s="106"/>
      <c r="F11" s="107">
        <v>50000</v>
      </c>
      <c r="G11" s="145">
        <v>43641</v>
      </c>
      <c r="H11" s="145">
        <v>43647</v>
      </c>
      <c r="I11" s="145">
        <v>43707</v>
      </c>
      <c r="J11" s="132" t="s">
        <v>108</v>
      </c>
      <c r="K11" s="71">
        <v>50000</v>
      </c>
      <c r="L11" s="49"/>
      <c r="N11" s="377"/>
      <c r="O11" s="377"/>
      <c r="P11" s="377"/>
      <c r="Q11" s="377"/>
    </row>
    <row r="12" spans="1:17" ht="28.5" customHeight="1" x14ac:dyDescent="0.15">
      <c r="A12" s="84" t="s">
        <v>109</v>
      </c>
      <c r="B12" s="84" t="s">
        <v>110</v>
      </c>
      <c r="C12" s="65">
        <v>1</v>
      </c>
      <c r="D12" s="50" t="s">
        <v>88</v>
      </c>
      <c r="E12" s="106"/>
      <c r="F12" s="107">
        <v>50000</v>
      </c>
      <c r="G12" s="145">
        <v>43641</v>
      </c>
      <c r="H12" s="145">
        <v>43647</v>
      </c>
      <c r="I12" s="145">
        <v>43707</v>
      </c>
      <c r="J12" s="132" t="s">
        <v>108</v>
      </c>
      <c r="K12" s="71">
        <v>50000</v>
      </c>
      <c r="L12" s="49"/>
      <c r="N12" s="377"/>
      <c r="O12" s="377"/>
      <c r="P12" s="377"/>
      <c r="Q12" s="377"/>
    </row>
    <row r="13" spans="1:17" s="48" customFormat="1" ht="28.5" customHeight="1" x14ac:dyDescent="0.15">
      <c r="A13" s="84" t="s">
        <v>144</v>
      </c>
      <c r="B13" s="84"/>
      <c r="C13" s="65">
        <v>1</v>
      </c>
      <c r="D13" s="58" t="s">
        <v>88</v>
      </c>
      <c r="E13" s="106"/>
      <c r="F13" s="107">
        <v>200000</v>
      </c>
      <c r="G13" s="145">
        <v>43800</v>
      </c>
      <c r="H13" s="145">
        <v>43807</v>
      </c>
      <c r="I13" s="145">
        <v>43861</v>
      </c>
      <c r="J13" s="132" t="s">
        <v>146</v>
      </c>
      <c r="K13" s="71"/>
      <c r="L13" s="49"/>
      <c r="N13" s="377"/>
      <c r="O13" s="377"/>
      <c r="P13" s="377"/>
      <c r="Q13" s="377"/>
    </row>
    <row r="14" spans="1:17" s="48" customFormat="1" ht="28.5" customHeight="1" thickBot="1" x14ac:dyDescent="0.2">
      <c r="A14" s="228" t="s">
        <v>147</v>
      </c>
      <c r="B14" s="228" t="s">
        <v>159</v>
      </c>
      <c r="C14" s="228">
        <v>1</v>
      </c>
      <c r="D14" s="230" t="s">
        <v>88</v>
      </c>
      <c r="E14" s="310"/>
      <c r="F14" s="311">
        <v>175000</v>
      </c>
      <c r="G14" s="312">
        <v>43800</v>
      </c>
      <c r="H14" s="312">
        <v>43809</v>
      </c>
      <c r="I14" s="312">
        <v>43861</v>
      </c>
      <c r="J14" s="249" t="s">
        <v>160</v>
      </c>
      <c r="K14" s="313"/>
      <c r="L14" s="307"/>
      <c r="N14" s="377"/>
      <c r="O14" s="377"/>
      <c r="P14" s="377"/>
      <c r="Q14" s="377"/>
    </row>
    <row r="15" spans="1:17" ht="24.75" customHeight="1" thickTop="1" x14ac:dyDescent="0.15">
      <c r="A15" s="238" t="s">
        <v>10</v>
      </c>
      <c r="B15" s="239"/>
      <c r="C15" s="296"/>
      <c r="D15" s="297"/>
      <c r="E15" s="308"/>
      <c r="F15" s="243">
        <f>SUM(F10:F14)</f>
        <v>675000</v>
      </c>
      <c r="G15" s="239"/>
      <c r="H15" s="239"/>
      <c r="I15" s="239"/>
      <c r="J15" s="244"/>
      <c r="K15" s="309">
        <f>SUM(K9:K14)</f>
        <v>100000</v>
      </c>
      <c r="L15" s="299"/>
    </row>
    <row r="16" spans="1:17"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sheetData>
  <mergeCells count="7">
    <mergeCell ref="N10:Q10"/>
    <mergeCell ref="N14:Q14"/>
    <mergeCell ref="A1:K1"/>
    <mergeCell ref="C8:D8"/>
    <mergeCell ref="N12:Q12"/>
    <mergeCell ref="N11:Q11"/>
    <mergeCell ref="N13:Q13"/>
  </mergeCells>
  <phoneticPr fontId="2"/>
  <printOptions horizontalCentered="1"/>
  <pageMargins left="0.39370078740157483" right="0.39370078740157483" top="0.78740157480314965" bottom="0.59055118110236227" header="0.2362204724409449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Normal="100" zoomScaleSheetLayoutView="100" workbookViewId="0">
      <selection activeCell="E6" sqref="E6"/>
    </sheetView>
  </sheetViews>
  <sheetFormatPr defaultColWidth="3.5" defaultRowHeight="15" customHeight="1" x14ac:dyDescent="0.15"/>
  <cols>
    <col min="1" max="1" width="18.25" style="48" customWidth="1"/>
    <col min="2" max="2" width="16.125" style="48" customWidth="1"/>
    <col min="3" max="3" width="16.125" style="34" customWidth="1"/>
    <col min="4" max="4" width="16.125" style="48" customWidth="1"/>
    <col min="5" max="5" width="20.875" style="48" customWidth="1"/>
    <col min="6" max="6" width="3.5" style="24"/>
    <col min="7" max="16384" width="3.5" style="48"/>
  </cols>
  <sheetData>
    <row r="1" spans="1:12" ht="22.5" customHeight="1" x14ac:dyDescent="0.15">
      <c r="A1" s="351" t="s">
        <v>9</v>
      </c>
      <c r="B1" s="351"/>
      <c r="C1" s="351"/>
      <c r="D1" s="351"/>
      <c r="E1" s="351"/>
      <c r="F1" s="182"/>
      <c r="G1" s="182"/>
      <c r="H1" s="182"/>
      <c r="I1" s="182"/>
      <c r="J1" s="182"/>
      <c r="K1" s="182"/>
      <c r="L1" s="182"/>
    </row>
    <row r="2" spans="1:12" ht="22.5" customHeight="1" x14ac:dyDescent="0.15">
      <c r="A2" s="47"/>
      <c r="B2" s="47"/>
      <c r="C2" s="35"/>
      <c r="D2" s="51"/>
      <c r="E2" s="47"/>
    </row>
    <row r="3" spans="1:12" ht="22.5" customHeight="1" x14ac:dyDescent="0.15">
      <c r="A3" s="181" t="s">
        <v>189</v>
      </c>
      <c r="B3" s="178"/>
      <c r="C3" s="178"/>
      <c r="D3" s="178"/>
      <c r="E3" s="178"/>
      <c r="F3" s="178"/>
    </row>
    <row r="4" spans="1:12" ht="22.5" customHeight="1" x14ac:dyDescent="0.15">
      <c r="A4" s="182" t="s">
        <v>190</v>
      </c>
      <c r="B4" s="96"/>
      <c r="C4" s="96"/>
      <c r="D4" s="96"/>
      <c r="E4" s="96"/>
      <c r="F4" s="96"/>
    </row>
    <row r="5" spans="1:12" ht="22.5" customHeight="1" x14ac:dyDescent="0.15">
      <c r="C5" s="35"/>
      <c r="D5" s="51"/>
      <c r="E5" s="47"/>
    </row>
    <row r="6" spans="1:12" ht="22.5" customHeight="1" x14ac:dyDescent="0.15">
      <c r="A6" s="13" t="s">
        <v>44</v>
      </c>
      <c r="C6" s="35"/>
      <c r="D6" s="53"/>
      <c r="E6" s="54"/>
    </row>
    <row r="7" spans="1:12" ht="22.5" customHeight="1" thickBot="1" x14ac:dyDescent="0.2">
      <c r="A7" s="20" t="s">
        <v>172</v>
      </c>
      <c r="B7" s="21"/>
      <c r="C7" s="37"/>
      <c r="D7" s="22"/>
      <c r="E7" s="21"/>
    </row>
    <row r="8" spans="1:12" ht="36" customHeight="1" thickBot="1" x14ac:dyDescent="0.2">
      <c r="A8" s="115" t="s">
        <v>120</v>
      </c>
      <c r="B8" s="116" t="s">
        <v>54</v>
      </c>
      <c r="C8" s="117" t="s">
        <v>113</v>
      </c>
      <c r="D8" s="118" t="s">
        <v>114</v>
      </c>
      <c r="E8" s="170" t="s">
        <v>115</v>
      </c>
    </row>
    <row r="9" spans="1:12" ht="24" customHeight="1" x14ac:dyDescent="0.15">
      <c r="A9" s="380" t="s">
        <v>248</v>
      </c>
      <c r="B9" s="112" t="s">
        <v>116</v>
      </c>
      <c r="C9" s="157">
        <f>設備備品費!K13</f>
        <v>0</v>
      </c>
      <c r="D9" s="113" t="s">
        <v>119</v>
      </c>
      <c r="E9" s="172"/>
    </row>
    <row r="10" spans="1:12" ht="24" customHeight="1" x14ac:dyDescent="0.15">
      <c r="A10" s="381"/>
      <c r="B10" s="161" t="s">
        <v>62</v>
      </c>
      <c r="C10" s="99">
        <f>消耗品費!K16</f>
        <v>0</v>
      </c>
      <c r="D10" s="114" t="s">
        <v>119</v>
      </c>
      <c r="E10" s="171"/>
    </row>
    <row r="11" spans="1:12" ht="24" customHeight="1" x14ac:dyDescent="0.15">
      <c r="A11" s="381"/>
      <c r="B11" s="161" t="s">
        <v>64</v>
      </c>
      <c r="C11" s="99">
        <f>'人件費 '!F15</f>
        <v>7850000</v>
      </c>
      <c r="D11" s="114" t="s">
        <v>119</v>
      </c>
      <c r="E11" s="171"/>
    </row>
    <row r="12" spans="1:12" ht="24" customHeight="1" x14ac:dyDescent="0.15">
      <c r="A12" s="381"/>
      <c r="B12" s="161" t="s">
        <v>66</v>
      </c>
      <c r="C12" s="99">
        <f>'謝金 '!F19</f>
        <v>450000</v>
      </c>
      <c r="D12" s="114" t="s">
        <v>119</v>
      </c>
      <c r="E12" s="171"/>
    </row>
    <row r="13" spans="1:12" ht="24" customHeight="1" x14ac:dyDescent="0.15">
      <c r="A13" s="381"/>
      <c r="B13" s="161" t="s">
        <v>67</v>
      </c>
      <c r="C13" s="99">
        <f>旅費!H23</f>
        <v>2100000</v>
      </c>
      <c r="D13" s="114" t="s">
        <v>119</v>
      </c>
      <c r="E13" s="171"/>
    </row>
    <row r="14" spans="1:12" ht="24" customHeight="1" x14ac:dyDescent="0.15">
      <c r="A14" s="381"/>
      <c r="B14" s="161" t="s">
        <v>161</v>
      </c>
      <c r="C14" s="99">
        <f>外注費!K11</f>
        <v>0</v>
      </c>
      <c r="D14" s="114" t="s">
        <v>119</v>
      </c>
      <c r="E14" s="171"/>
    </row>
    <row r="15" spans="1:12" ht="24" customHeight="1" x14ac:dyDescent="0.15">
      <c r="A15" s="381"/>
      <c r="B15" s="161" t="s">
        <v>117</v>
      </c>
      <c r="C15" s="99">
        <f>' 通信運搬費'!L13</f>
        <v>0</v>
      </c>
      <c r="D15" s="114" t="s">
        <v>119</v>
      </c>
      <c r="E15" s="171"/>
    </row>
    <row r="16" spans="1:12" ht="24" customHeight="1" thickBot="1" x14ac:dyDescent="0.2">
      <c r="A16" s="384"/>
      <c r="B16" s="388" t="s">
        <v>74</v>
      </c>
      <c r="C16" s="273">
        <f>諸経費!K15</f>
        <v>100000</v>
      </c>
      <c r="D16" s="389" t="s">
        <v>119</v>
      </c>
      <c r="E16" s="390"/>
    </row>
    <row r="17" spans="1:5" ht="24" customHeight="1" thickTop="1" thickBot="1" x14ac:dyDescent="0.2">
      <c r="A17" s="382" t="s">
        <v>48</v>
      </c>
      <c r="B17" s="383"/>
      <c r="C17" s="385">
        <f>SUM(C9:C16)</f>
        <v>10500000</v>
      </c>
      <c r="D17" s="386">
        <f>ROUNDDOWN(C17*0.1,0)</f>
        <v>1050000</v>
      </c>
      <c r="E17" s="387" t="s">
        <v>249</v>
      </c>
    </row>
    <row r="18" spans="1:5" ht="22.5" customHeight="1" x14ac:dyDescent="0.15"/>
    <row r="19" spans="1:5" ht="22.5" customHeight="1" x14ac:dyDescent="0.15"/>
    <row r="20" spans="1:5" ht="22.5" customHeight="1" x14ac:dyDescent="0.15"/>
    <row r="21" spans="1:5" ht="22.5" customHeight="1" x14ac:dyDescent="0.15"/>
    <row r="22" spans="1:5" ht="22.5" customHeight="1" x14ac:dyDescent="0.15"/>
    <row r="23" spans="1:5" ht="22.5" customHeight="1" x14ac:dyDescent="0.15"/>
    <row r="24" spans="1:5" ht="22.5" customHeight="1" x14ac:dyDescent="0.15"/>
    <row r="25" spans="1:5" ht="22.5" customHeight="1" x14ac:dyDescent="0.15"/>
    <row r="26" spans="1:5" ht="22.5" customHeight="1" x14ac:dyDescent="0.15"/>
    <row r="27" spans="1:5" ht="22.5" customHeight="1" x14ac:dyDescent="0.15"/>
    <row r="28" spans="1:5" ht="22.5" customHeight="1" x14ac:dyDescent="0.15"/>
    <row r="29" spans="1:5" ht="22.5" customHeight="1" x14ac:dyDescent="0.15"/>
    <row r="30" spans="1:5" ht="22.5" customHeight="1" x14ac:dyDescent="0.15"/>
    <row r="31" spans="1:5" ht="22.5" customHeight="1" x14ac:dyDescent="0.15"/>
    <row r="32" spans="1:5"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mergeCells count="3">
    <mergeCell ref="A1:E1"/>
    <mergeCell ref="A17:B17"/>
    <mergeCell ref="A9:A15"/>
  </mergeCells>
  <phoneticPr fontId="2"/>
  <printOptions horizontalCentered="1"/>
  <pageMargins left="0.59055118110236227" right="0.39370078740157483" top="0.78740157480314965" bottom="0.59055118110236227" header="0.2362204724409449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view="pageBreakPreview" zoomScaleNormal="100" zoomScaleSheetLayoutView="100" workbookViewId="0">
      <selection activeCell="I18" sqref="I18"/>
    </sheetView>
  </sheetViews>
  <sheetFormatPr defaultRowHeight="13.5" x14ac:dyDescent="0.15"/>
  <cols>
    <col min="1" max="2" width="17.125" customWidth="1"/>
    <col min="3" max="4" width="3.625" customWidth="1"/>
    <col min="5" max="9" width="12.125" customWidth="1"/>
    <col min="10" max="10" width="22" customWidth="1"/>
    <col min="11" max="11" width="13.25" customWidth="1"/>
  </cols>
  <sheetData>
    <row r="1" spans="1:11" ht="27" customHeight="1" x14ac:dyDescent="0.15">
      <c r="A1" s="351" t="s">
        <v>9</v>
      </c>
      <c r="B1" s="351"/>
      <c r="C1" s="351"/>
      <c r="D1" s="351"/>
      <c r="E1" s="351"/>
      <c r="F1" s="351"/>
      <c r="G1" s="351"/>
      <c r="H1" s="351"/>
      <c r="I1" s="351"/>
      <c r="J1" s="351"/>
      <c r="K1" s="203"/>
    </row>
    <row r="2" spans="1:11" ht="27" customHeight="1" x14ac:dyDescent="0.15">
      <c r="A2" s="203"/>
      <c r="B2" s="203"/>
      <c r="C2" s="203"/>
      <c r="D2" s="203"/>
      <c r="E2" s="35"/>
      <c r="F2" s="35"/>
      <c r="G2" s="206"/>
      <c r="H2" s="206"/>
      <c r="I2" s="206"/>
      <c r="J2" s="203"/>
      <c r="K2" s="203"/>
    </row>
    <row r="3" spans="1:11" ht="27" customHeight="1" x14ac:dyDescent="0.15">
      <c r="A3" s="181" t="s">
        <v>189</v>
      </c>
      <c r="B3" s="202"/>
      <c r="C3" s="202"/>
      <c r="D3" s="202"/>
      <c r="E3" s="202"/>
      <c r="F3" s="202"/>
      <c r="G3" s="202"/>
      <c r="H3" s="202"/>
      <c r="I3" s="202"/>
      <c r="J3" s="202"/>
      <c r="K3" s="202"/>
    </row>
    <row r="4" spans="1:11" ht="27" customHeight="1" x14ac:dyDescent="0.15">
      <c r="A4" s="182" t="s">
        <v>190</v>
      </c>
      <c r="B4" s="96"/>
      <c r="C4" s="96"/>
      <c r="D4" s="96"/>
      <c r="E4" s="96"/>
      <c r="F4" s="96"/>
      <c r="G4" s="96"/>
      <c r="H4" s="96"/>
      <c r="I4" s="96"/>
      <c r="J4" s="96"/>
      <c r="K4" s="96"/>
    </row>
    <row r="5" spans="1:11" ht="27" customHeight="1" x14ac:dyDescent="0.15">
      <c r="A5" s="203"/>
      <c r="B5" s="48"/>
      <c r="C5" s="48"/>
      <c r="D5" s="203"/>
      <c r="E5" s="35"/>
      <c r="F5" s="35"/>
      <c r="G5" s="206"/>
      <c r="H5" s="206"/>
      <c r="I5" s="206"/>
      <c r="J5" s="203"/>
      <c r="K5" s="203"/>
    </row>
    <row r="6" spans="1:11" ht="27" customHeight="1" x14ac:dyDescent="0.15">
      <c r="A6" s="13" t="s">
        <v>240</v>
      </c>
      <c r="B6" s="48"/>
      <c r="C6" s="48"/>
      <c r="D6" s="203"/>
      <c r="E6" s="35"/>
      <c r="F6" s="35"/>
      <c r="G6" s="206"/>
      <c r="H6" s="206"/>
      <c r="I6" s="206"/>
      <c r="J6" s="203"/>
      <c r="K6" s="203"/>
    </row>
    <row r="7" spans="1:11" ht="27" customHeight="1" x14ac:dyDescent="0.15">
      <c r="A7" s="207" t="s">
        <v>16</v>
      </c>
      <c r="B7" s="207" t="s">
        <v>17</v>
      </c>
      <c r="C7" s="378" t="s">
        <v>3</v>
      </c>
      <c r="D7" s="379"/>
      <c r="E7" s="110" t="s">
        <v>5</v>
      </c>
      <c r="F7" s="111" t="s">
        <v>241</v>
      </c>
      <c r="G7" s="88" t="s">
        <v>242</v>
      </c>
      <c r="H7" s="88" t="s">
        <v>243</v>
      </c>
      <c r="I7" s="88" t="s">
        <v>8</v>
      </c>
      <c r="J7" s="201" t="s">
        <v>32</v>
      </c>
      <c r="K7" s="205" t="s">
        <v>121</v>
      </c>
    </row>
    <row r="8" spans="1:11" ht="27" customHeight="1" x14ac:dyDescent="0.15">
      <c r="A8" s="314" t="s">
        <v>244</v>
      </c>
      <c r="B8" s="84"/>
      <c r="C8" s="84">
        <v>1</v>
      </c>
      <c r="D8" s="102" t="s">
        <v>88</v>
      </c>
      <c r="E8" s="106"/>
      <c r="F8" s="107">
        <v>2000000</v>
      </c>
      <c r="G8" s="315">
        <v>43753</v>
      </c>
      <c r="H8" s="315">
        <v>43921</v>
      </c>
      <c r="I8" s="315">
        <v>43921</v>
      </c>
      <c r="J8" s="316" t="s">
        <v>245</v>
      </c>
      <c r="K8" s="49"/>
    </row>
    <row r="9" spans="1:11" ht="27" customHeight="1" x14ac:dyDescent="0.15">
      <c r="A9" s="314" t="s">
        <v>244</v>
      </c>
      <c r="B9" s="84"/>
      <c r="C9" s="84">
        <v>1</v>
      </c>
      <c r="D9" s="102" t="s">
        <v>88</v>
      </c>
      <c r="E9" s="106"/>
      <c r="F9" s="107">
        <v>1500000</v>
      </c>
      <c r="G9" s="315">
        <v>43753</v>
      </c>
      <c r="H9" s="315">
        <v>43921</v>
      </c>
      <c r="I9" s="315">
        <v>43921</v>
      </c>
      <c r="J9" s="316" t="s">
        <v>246</v>
      </c>
      <c r="K9" s="49"/>
    </row>
    <row r="10" spans="1:11" ht="27" customHeight="1" x14ac:dyDescent="0.15">
      <c r="A10" s="204" t="s">
        <v>10</v>
      </c>
      <c r="B10" s="108"/>
      <c r="C10" s="45"/>
      <c r="D10" s="102"/>
      <c r="E10" s="106"/>
      <c r="F10" s="107">
        <f>SUM(F8:F9)</f>
        <v>3500000</v>
      </c>
      <c r="G10" s="108"/>
      <c r="H10" s="108"/>
      <c r="I10" s="108"/>
      <c r="J10" s="135"/>
      <c r="K10" s="317"/>
    </row>
    <row r="11" spans="1:11" x14ac:dyDescent="0.15">
      <c r="A11" s="48"/>
      <c r="B11" s="48"/>
      <c r="C11" s="48"/>
      <c r="D11" s="48"/>
      <c r="E11" s="34"/>
      <c r="F11" s="34"/>
      <c r="G11" s="48"/>
      <c r="H11" s="48"/>
      <c r="I11" s="48"/>
      <c r="J11" s="48"/>
      <c r="K11" s="48"/>
    </row>
  </sheetData>
  <mergeCells count="2">
    <mergeCell ref="A1:J1"/>
    <mergeCell ref="C7:D7"/>
  </mergeCells>
  <phoneticPr fontId="2"/>
  <pageMargins left="0.59055118110236227" right="0.51181102362204722" top="0.74803149606299213" bottom="0.55118110236220474"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view="pageBreakPreview" topLeftCell="A22" zoomScaleNormal="90" zoomScaleSheetLayoutView="100" workbookViewId="0">
      <selection activeCell="F18" sqref="F18"/>
    </sheetView>
  </sheetViews>
  <sheetFormatPr defaultRowHeight="13.5" x14ac:dyDescent="0.15"/>
  <cols>
    <col min="1" max="1" width="2.125" style="158" customWidth="1"/>
    <col min="2" max="2" width="15.125" style="158" customWidth="1"/>
    <col min="3" max="3" width="16.625" style="158" customWidth="1"/>
    <col min="4" max="6" width="15.125" style="158" customWidth="1"/>
    <col min="7" max="7" width="15.625" style="158" customWidth="1"/>
    <col min="8" max="8" width="8.5" style="158" customWidth="1"/>
    <col min="9" max="256" width="9" style="158"/>
    <col min="257" max="257" width="3.125" style="158" customWidth="1"/>
    <col min="258" max="263" width="15.625" style="158" customWidth="1"/>
    <col min="264" max="264" width="11.625" style="158" customWidth="1"/>
    <col min="265" max="512" width="9" style="158"/>
    <col min="513" max="513" width="3.125" style="158" customWidth="1"/>
    <col min="514" max="519" width="15.625" style="158" customWidth="1"/>
    <col min="520" max="520" width="11.625" style="158" customWidth="1"/>
    <col min="521" max="768" width="9" style="158"/>
    <col min="769" max="769" width="3.125" style="158" customWidth="1"/>
    <col min="770" max="775" width="15.625" style="158" customWidth="1"/>
    <col min="776" max="776" width="11.625" style="158" customWidth="1"/>
    <col min="777" max="1024" width="9" style="158"/>
    <col min="1025" max="1025" width="3.125" style="158" customWidth="1"/>
    <col min="1026" max="1031" width="15.625" style="158" customWidth="1"/>
    <col min="1032" max="1032" width="11.625" style="158" customWidth="1"/>
    <col min="1033" max="1280" width="9" style="158"/>
    <col min="1281" max="1281" width="3.125" style="158" customWidth="1"/>
    <col min="1282" max="1287" width="15.625" style="158" customWidth="1"/>
    <col min="1288" max="1288" width="11.625" style="158" customWidth="1"/>
    <col min="1289" max="1536" width="9" style="158"/>
    <col min="1537" max="1537" width="3.125" style="158" customWidth="1"/>
    <col min="1538" max="1543" width="15.625" style="158" customWidth="1"/>
    <col min="1544" max="1544" width="11.625" style="158" customWidth="1"/>
    <col min="1545" max="1792" width="9" style="158"/>
    <col min="1793" max="1793" width="3.125" style="158" customWidth="1"/>
    <col min="1794" max="1799" width="15.625" style="158" customWidth="1"/>
    <col min="1800" max="1800" width="11.625" style="158" customWidth="1"/>
    <col min="1801" max="2048" width="9" style="158"/>
    <col min="2049" max="2049" width="3.125" style="158" customWidth="1"/>
    <col min="2050" max="2055" width="15.625" style="158" customWidth="1"/>
    <col min="2056" max="2056" width="11.625" style="158" customWidth="1"/>
    <col min="2057" max="2304" width="9" style="158"/>
    <col min="2305" max="2305" width="3.125" style="158" customWidth="1"/>
    <col min="2306" max="2311" width="15.625" style="158" customWidth="1"/>
    <col min="2312" max="2312" width="11.625" style="158" customWidth="1"/>
    <col min="2313" max="2560" width="9" style="158"/>
    <col min="2561" max="2561" width="3.125" style="158" customWidth="1"/>
    <col min="2562" max="2567" width="15.625" style="158" customWidth="1"/>
    <col min="2568" max="2568" width="11.625" style="158" customWidth="1"/>
    <col min="2569" max="2816" width="9" style="158"/>
    <col min="2817" max="2817" width="3.125" style="158" customWidth="1"/>
    <col min="2818" max="2823" width="15.625" style="158" customWidth="1"/>
    <col min="2824" max="2824" width="11.625" style="158" customWidth="1"/>
    <col min="2825" max="3072" width="9" style="158"/>
    <col min="3073" max="3073" width="3.125" style="158" customWidth="1"/>
    <col min="3074" max="3079" width="15.625" style="158" customWidth="1"/>
    <col min="3080" max="3080" width="11.625" style="158" customWidth="1"/>
    <col min="3081" max="3328" width="9" style="158"/>
    <col min="3329" max="3329" width="3.125" style="158" customWidth="1"/>
    <col min="3330" max="3335" width="15.625" style="158" customWidth="1"/>
    <col min="3336" max="3336" width="11.625" style="158" customWidth="1"/>
    <col min="3337" max="3584" width="9" style="158"/>
    <col min="3585" max="3585" width="3.125" style="158" customWidth="1"/>
    <col min="3586" max="3591" width="15.625" style="158" customWidth="1"/>
    <col min="3592" max="3592" width="11.625" style="158" customWidth="1"/>
    <col min="3593" max="3840" width="9" style="158"/>
    <col min="3841" max="3841" width="3.125" style="158" customWidth="1"/>
    <col min="3842" max="3847" width="15.625" style="158" customWidth="1"/>
    <col min="3848" max="3848" width="11.625" style="158" customWidth="1"/>
    <col min="3849" max="4096" width="9" style="158"/>
    <col min="4097" max="4097" width="3.125" style="158" customWidth="1"/>
    <col min="4098" max="4103" width="15.625" style="158" customWidth="1"/>
    <col min="4104" max="4104" width="11.625" style="158" customWidth="1"/>
    <col min="4105" max="4352" width="9" style="158"/>
    <col min="4353" max="4353" width="3.125" style="158" customWidth="1"/>
    <col min="4354" max="4359" width="15.625" style="158" customWidth="1"/>
    <col min="4360" max="4360" width="11.625" style="158" customWidth="1"/>
    <col min="4361" max="4608" width="9" style="158"/>
    <col min="4609" max="4609" width="3.125" style="158" customWidth="1"/>
    <col min="4610" max="4615" width="15.625" style="158" customWidth="1"/>
    <col min="4616" max="4616" width="11.625" style="158" customWidth="1"/>
    <col min="4617" max="4864" width="9" style="158"/>
    <col min="4865" max="4865" width="3.125" style="158" customWidth="1"/>
    <col min="4866" max="4871" width="15.625" style="158" customWidth="1"/>
    <col min="4872" max="4872" width="11.625" style="158" customWidth="1"/>
    <col min="4873" max="5120" width="9" style="158"/>
    <col min="5121" max="5121" width="3.125" style="158" customWidth="1"/>
    <col min="5122" max="5127" width="15.625" style="158" customWidth="1"/>
    <col min="5128" max="5128" width="11.625" style="158" customWidth="1"/>
    <col min="5129" max="5376" width="9" style="158"/>
    <col min="5377" max="5377" width="3.125" style="158" customWidth="1"/>
    <col min="5378" max="5383" width="15.625" style="158" customWidth="1"/>
    <col min="5384" max="5384" width="11.625" style="158" customWidth="1"/>
    <col min="5385" max="5632" width="9" style="158"/>
    <col min="5633" max="5633" width="3.125" style="158" customWidth="1"/>
    <col min="5634" max="5639" width="15.625" style="158" customWidth="1"/>
    <col min="5640" max="5640" width="11.625" style="158" customWidth="1"/>
    <col min="5641" max="5888" width="9" style="158"/>
    <col min="5889" max="5889" width="3.125" style="158" customWidth="1"/>
    <col min="5890" max="5895" width="15.625" style="158" customWidth="1"/>
    <col min="5896" max="5896" width="11.625" style="158" customWidth="1"/>
    <col min="5897" max="6144" width="9" style="158"/>
    <col min="6145" max="6145" width="3.125" style="158" customWidth="1"/>
    <col min="6146" max="6151" width="15.625" style="158" customWidth="1"/>
    <col min="6152" max="6152" width="11.625" style="158" customWidth="1"/>
    <col min="6153" max="6400" width="9" style="158"/>
    <col min="6401" max="6401" width="3.125" style="158" customWidth="1"/>
    <col min="6402" max="6407" width="15.625" style="158" customWidth="1"/>
    <col min="6408" max="6408" width="11.625" style="158" customWidth="1"/>
    <col min="6409" max="6656" width="9" style="158"/>
    <col min="6657" max="6657" width="3.125" style="158" customWidth="1"/>
    <col min="6658" max="6663" width="15.625" style="158" customWidth="1"/>
    <col min="6664" max="6664" width="11.625" style="158" customWidth="1"/>
    <col min="6665" max="6912" width="9" style="158"/>
    <col min="6913" max="6913" width="3.125" style="158" customWidth="1"/>
    <col min="6914" max="6919" width="15.625" style="158" customWidth="1"/>
    <col min="6920" max="6920" width="11.625" style="158" customWidth="1"/>
    <col min="6921" max="7168" width="9" style="158"/>
    <col min="7169" max="7169" width="3.125" style="158" customWidth="1"/>
    <col min="7170" max="7175" width="15.625" style="158" customWidth="1"/>
    <col min="7176" max="7176" width="11.625" style="158" customWidth="1"/>
    <col min="7177" max="7424" width="9" style="158"/>
    <col min="7425" max="7425" width="3.125" style="158" customWidth="1"/>
    <col min="7426" max="7431" width="15.625" style="158" customWidth="1"/>
    <col min="7432" max="7432" width="11.625" style="158" customWidth="1"/>
    <col min="7433" max="7680" width="9" style="158"/>
    <col min="7681" max="7681" width="3.125" style="158" customWidth="1"/>
    <col min="7682" max="7687" width="15.625" style="158" customWidth="1"/>
    <col min="7688" max="7688" width="11.625" style="158" customWidth="1"/>
    <col min="7689" max="7936" width="9" style="158"/>
    <col min="7937" max="7937" width="3.125" style="158" customWidth="1"/>
    <col min="7938" max="7943" width="15.625" style="158" customWidth="1"/>
    <col min="7944" max="7944" width="11.625" style="158" customWidth="1"/>
    <col min="7945" max="8192" width="9" style="158"/>
    <col min="8193" max="8193" width="3.125" style="158" customWidth="1"/>
    <col min="8194" max="8199" width="15.625" style="158" customWidth="1"/>
    <col min="8200" max="8200" width="11.625" style="158" customWidth="1"/>
    <col min="8201" max="8448" width="9" style="158"/>
    <col min="8449" max="8449" width="3.125" style="158" customWidth="1"/>
    <col min="8450" max="8455" width="15.625" style="158" customWidth="1"/>
    <col min="8456" max="8456" width="11.625" style="158" customWidth="1"/>
    <col min="8457" max="8704" width="9" style="158"/>
    <col min="8705" max="8705" width="3.125" style="158" customWidth="1"/>
    <col min="8706" max="8711" width="15.625" style="158" customWidth="1"/>
    <col min="8712" max="8712" width="11.625" style="158" customWidth="1"/>
    <col min="8713" max="8960" width="9" style="158"/>
    <col min="8961" max="8961" width="3.125" style="158" customWidth="1"/>
    <col min="8962" max="8967" width="15.625" style="158" customWidth="1"/>
    <col min="8968" max="8968" width="11.625" style="158" customWidth="1"/>
    <col min="8969" max="9216" width="9" style="158"/>
    <col min="9217" max="9217" width="3.125" style="158" customWidth="1"/>
    <col min="9218" max="9223" width="15.625" style="158" customWidth="1"/>
    <col min="9224" max="9224" width="11.625" style="158" customWidth="1"/>
    <col min="9225" max="9472" width="9" style="158"/>
    <col min="9473" max="9473" width="3.125" style="158" customWidth="1"/>
    <col min="9474" max="9479" width="15.625" style="158" customWidth="1"/>
    <col min="9480" max="9480" width="11.625" style="158" customWidth="1"/>
    <col min="9481" max="9728" width="9" style="158"/>
    <col min="9729" max="9729" width="3.125" style="158" customWidth="1"/>
    <col min="9730" max="9735" width="15.625" style="158" customWidth="1"/>
    <col min="9736" max="9736" width="11.625" style="158" customWidth="1"/>
    <col min="9737" max="9984" width="9" style="158"/>
    <col min="9985" max="9985" width="3.125" style="158" customWidth="1"/>
    <col min="9986" max="9991" width="15.625" style="158" customWidth="1"/>
    <col min="9992" max="9992" width="11.625" style="158" customWidth="1"/>
    <col min="9993" max="10240" width="9" style="158"/>
    <col min="10241" max="10241" width="3.125" style="158" customWidth="1"/>
    <col min="10242" max="10247" width="15.625" style="158" customWidth="1"/>
    <col min="10248" max="10248" width="11.625" style="158" customWidth="1"/>
    <col min="10249" max="10496" width="9" style="158"/>
    <col min="10497" max="10497" width="3.125" style="158" customWidth="1"/>
    <col min="10498" max="10503" width="15.625" style="158" customWidth="1"/>
    <col min="10504" max="10504" width="11.625" style="158" customWidth="1"/>
    <col min="10505" max="10752" width="9" style="158"/>
    <col min="10753" max="10753" width="3.125" style="158" customWidth="1"/>
    <col min="10754" max="10759" width="15.625" style="158" customWidth="1"/>
    <col min="10760" max="10760" width="11.625" style="158" customWidth="1"/>
    <col min="10761" max="11008" width="9" style="158"/>
    <col min="11009" max="11009" width="3.125" style="158" customWidth="1"/>
    <col min="11010" max="11015" width="15.625" style="158" customWidth="1"/>
    <col min="11016" max="11016" width="11.625" style="158" customWidth="1"/>
    <col min="11017" max="11264" width="9" style="158"/>
    <col min="11265" max="11265" width="3.125" style="158" customWidth="1"/>
    <col min="11266" max="11271" width="15.625" style="158" customWidth="1"/>
    <col min="11272" max="11272" width="11.625" style="158" customWidth="1"/>
    <col min="11273" max="11520" width="9" style="158"/>
    <col min="11521" max="11521" width="3.125" style="158" customWidth="1"/>
    <col min="11522" max="11527" width="15.625" style="158" customWidth="1"/>
    <col min="11528" max="11528" width="11.625" style="158" customWidth="1"/>
    <col min="11529" max="11776" width="9" style="158"/>
    <col min="11777" max="11777" width="3.125" style="158" customWidth="1"/>
    <col min="11778" max="11783" width="15.625" style="158" customWidth="1"/>
    <col min="11784" max="11784" width="11.625" style="158" customWidth="1"/>
    <col min="11785" max="12032" width="9" style="158"/>
    <col min="12033" max="12033" width="3.125" style="158" customWidth="1"/>
    <col min="12034" max="12039" width="15.625" style="158" customWidth="1"/>
    <col min="12040" max="12040" width="11.625" style="158" customWidth="1"/>
    <col min="12041" max="12288" width="9" style="158"/>
    <col min="12289" max="12289" width="3.125" style="158" customWidth="1"/>
    <col min="12290" max="12295" width="15.625" style="158" customWidth="1"/>
    <col min="12296" max="12296" width="11.625" style="158" customWidth="1"/>
    <col min="12297" max="12544" width="9" style="158"/>
    <col min="12545" max="12545" width="3.125" style="158" customWidth="1"/>
    <col min="12546" max="12551" width="15.625" style="158" customWidth="1"/>
    <col min="12552" max="12552" width="11.625" style="158" customWidth="1"/>
    <col min="12553" max="12800" width="9" style="158"/>
    <col min="12801" max="12801" width="3.125" style="158" customWidth="1"/>
    <col min="12802" max="12807" width="15.625" style="158" customWidth="1"/>
    <col min="12808" max="12808" width="11.625" style="158" customWidth="1"/>
    <col min="12809" max="13056" width="9" style="158"/>
    <col min="13057" max="13057" width="3.125" style="158" customWidth="1"/>
    <col min="13058" max="13063" width="15.625" style="158" customWidth="1"/>
    <col min="13064" max="13064" width="11.625" style="158" customWidth="1"/>
    <col min="13065" max="13312" width="9" style="158"/>
    <col min="13313" max="13313" width="3.125" style="158" customWidth="1"/>
    <col min="13314" max="13319" width="15.625" style="158" customWidth="1"/>
    <col min="13320" max="13320" width="11.625" style="158" customWidth="1"/>
    <col min="13321" max="13568" width="9" style="158"/>
    <col min="13569" max="13569" width="3.125" style="158" customWidth="1"/>
    <col min="13570" max="13575" width="15.625" style="158" customWidth="1"/>
    <col min="13576" max="13576" width="11.625" style="158" customWidth="1"/>
    <col min="13577" max="13824" width="9" style="158"/>
    <col min="13825" max="13825" width="3.125" style="158" customWidth="1"/>
    <col min="13826" max="13831" width="15.625" style="158" customWidth="1"/>
    <col min="13832" max="13832" width="11.625" style="158" customWidth="1"/>
    <col min="13833" max="14080" width="9" style="158"/>
    <col min="14081" max="14081" width="3.125" style="158" customWidth="1"/>
    <col min="14082" max="14087" width="15.625" style="158" customWidth="1"/>
    <col min="14088" max="14088" width="11.625" style="158" customWidth="1"/>
    <col min="14089" max="14336" width="9" style="158"/>
    <col min="14337" max="14337" width="3.125" style="158" customWidth="1"/>
    <col min="14338" max="14343" width="15.625" style="158" customWidth="1"/>
    <col min="14344" max="14344" width="11.625" style="158" customWidth="1"/>
    <col min="14345" max="14592" width="9" style="158"/>
    <col min="14593" max="14593" width="3.125" style="158" customWidth="1"/>
    <col min="14594" max="14599" width="15.625" style="158" customWidth="1"/>
    <col min="14600" max="14600" width="11.625" style="158" customWidth="1"/>
    <col min="14601" max="14848" width="9" style="158"/>
    <col min="14849" max="14849" width="3.125" style="158" customWidth="1"/>
    <col min="14850" max="14855" width="15.625" style="158" customWidth="1"/>
    <col min="14856" max="14856" width="11.625" style="158" customWidth="1"/>
    <col min="14857" max="15104" width="9" style="158"/>
    <col min="15105" max="15105" width="3.125" style="158" customWidth="1"/>
    <col min="15106" max="15111" width="15.625" style="158" customWidth="1"/>
    <col min="15112" max="15112" width="11.625" style="158" customWidth="1"/>
    <col min="15113" max="15360" width="9" style="158"/>
    <col min="15361" max="15361" width="3.125" style="158" customWidth="1"/>
    <col min="15362" max="15367" width="15.625" style="158" customWidth="1"/>
    <col min="15368" max="15368" width="11.625" style="158" customWidth="1"/>
    <col min="15369" max="15616" width="9" style="158"/>
    <col min="15617" max="15617" width="3.125" style="158" customWidth="1"/>
    <col min="15618" max="15623" width="15.625" style="158" customWidth="1"/>
    <col min="15624" max="15624" width="11.625" style="158" customWidth="1"/>
    <col min="15625" max="15872" width="9" style="158"/>
    <col min="15873" max="15873" width="3.125" style="158" customWidth="1"/>
    <col min="15874" max="15879" width="15.625" style="158" customWidth="1"/>
    <col min="15880" max="15880" width="11.625" style="158" customWidth="1"/>
    <col min="15881" max="16128" width="9" style="158"/>
    <col min="16129" max="16129" width="3.125" style="158" customWidth="1"/>
    <col min="16130" max="16135" width="15.625" style="158" customWidth="1"/>
    <col min="16136" max="16136" width="11.625" style="158" customWidth="1"/>
    <col min="16137" max="16384" width="9" style="158"/>
  </cols>
  <sheetData>
    <row r="1" spans="1:8" ht="21" customHeight="1" x14ac:dyDescent="0.15">
      <c r="A1" s="351" t="s">
        <v>185</v>
      </c>
      <c r="B1" s="351"/>
      <c r="C1" s="351"/>
      <c r="D1" s="351"/>
      <c r="E1" s="351"/>
      <c r="F1" s="351"/>
      <c r="G1" s="351"/>
    </row>
    <row r="2" spans="1:8" ht="21" customHeight="1" x14ac:dyDescent="0.15">
      <c r="A2" s="177"/>
      <c r="B2" s="177"/>
      <c r="C2" s="177"/>
      <c r="D2" s="177"/>
      <c r="E2" s="177"/>
      <c r="F2" s="177"/>
      <c r="G2" s="180"/>
    </row>
    <row r="3" spans="1:8" ht="21" customHeight="1" x14ac:dyDescent="0.15">
      <c r="B3" s="181" t="s">
        <v>189</v>
      </c>
    </row>
    <row r="4" spans="1:8" ht="21" customHeight="1" x14ac:dyDescent="0.15">
      <c r="B4" s="182" t="s">
        <v>190</v>
      </c>
      <c r="G4" s="183"/>
    </row>
    <row r="5" spans="1:8" ht="21" customHeight="1" x14ac:dyDescent="0.15">
      <c r="A5" s="177"/>
      <c r="B5" s="177"/>
      <c r="G5" s="183" t="s">
        <v>182</v>
      </c>
    </row>
    <row r="6" spans="1:8" ht="21" customHeight="1" x14ac:dyDescent="0.15">
      <c r="B6" s="184" t="s">
        <v>53</v>
      </c>
      <c r="C6" s="185" t="s">
        <v>173</v>
      </c>
      <c r="D6" s="186" t="s">
        <v>181</v>
      </c>
      <c r="E6" s="187" t="s">
        <v>174</v>
      </c>
      <c r="F6" s="184" t="s">
        <v>175</v>
      </c>
      <c r="G6" s="184" t="s">
        <v>115</v>
      </c>
    </row>
    <row r="7" spans="1:8" ht="21" customHeight="1" x14ac:dyDescent="0.15">
      <c r="B7" s="352" t="s">
        <v>60</v>
      </c>
      <c r="C7" s="188" t="s">
        <v>10</v>
      </c>
      <c r="D7" s="189">
        <f>+D8+D9</f>
        <v>20000000</v>
      </c>
      <c r="E7" s="189">
        <f t="shared" ref="E7:F7" si="0">+E8+E9</f>
        <v>20000000</v>
      </c>
      <c r="F7" s="189">
        <f t="shared" si="0"/>
        <v>20000000</v>
      </c>
      <c r="G7" s="190"/>
    </row>
    <row r="8" spans="1:8" ht="21" customHeight="1" x14ac:dyDescent="0.15">
      <c r="B8" s="353"/>
      <c r="C8" s="184" t="s">
        <v>116</v>
      </c>
      <c r="D8" s="189">
        <v>15000000</v>
      </c>
      <c r="E8" s="189">
        <f>+設備備品費!F13</f>
        <v>16000000</v>
      </c>
      <c r="F8" s="189">
        <v>16000000</v>
      </c>
      <c r="G8" s="190"/>
    </row>
    <row r="9" spans="1:8" ht="21" customHeight="1" x14ac:dyDescent="0.15">
      <c r="B9" s="354"/>
      <c r="C9" s="191" t="s">
        <v>62</v>
      </c>
      <c r="D9" s="189">
        <v>5000000</v>
      </c>
      <c r="E9" s="189">
        <f>+消耗品費!F16</f>
        <v>4000000</v>
      </c>
      <c r="F9" s="189">
        <v>4000000</v>
      </c>
      <c r="G9" s="190"/>
      <c r="H9" s="192"/>
    </row>
    <row r="10" spans="1:8" ht="21" customHeight="1" x14ac:dyDescent="0.15">
      <c r="B10" s="352" t="s">
        <v>63</v>
      </c>
      <c r="C10" s="188" t="s">
        <v>10</v>
      </c>
      <c r="D10" s="189">
        <f>+D11+D12</f>
        <v>10500000</v>
      </c>
      <c r="E10" s="189">
        <f t="shared" ref="E10:F10" si="1">+E11+E12</f>
        <v>8850000</v>
      </c>
      <c r="F10" s="189">
        <f t="shared" si="1"/>
        <v>8850000</v>
      </c>
      <c r="G10" s="190"/>
    </row>
    <row r="11" spans="1:8" ht="21" customHeight="1" x14ac:dyDescent="0.15">
      <c r="B11" s="353"/>
      <c r="C11" s="184" t="s">
        <v>64</v>
      </c>
      <c r="D11" s="189">
        <v>10000000</v>
      </c>
      <c r="E11" s="189">
        <f>+'人件費 '!C15</f>
        <v>8400000</v>
      </c>
      <c r="F11" s="189">
        <v>8400000</v>
      </c>
      <c r="G11" s="190"/>
    </row>
    <row r="12" spans="1:8" ht="21" customHeight="1" x14ac:dyDescent="0.15">
      <c r="B12" s="354"/>
      <c r="C12" s="191" t="s">
        <v>66</v>
      </c>
      <c r="D12" s="189">
        <v>500000</v>
      </c>
      <c r="E12" s="189">
        <f>+'謝金 '!C19</f>
        <v>450000</v>
      </c>
      <c r="F12" s="189">
        <v>450000</v>
      </c>
      <c r="G12" s="190"/>
      <c r="H12" s="192"/>
    </row>
    <row r="13" spans="1:8" ht="21" customHeight="1" x14ac:dyDescent="0.15">
      <c r="B13" s="184" t="s">
        <v>67</v>
      </c>
      <c r="C13" s="184" t="s">
        <v>67</v>
      </c>
      <c r="D13" s="189">
        <v>4050000</v>
      </c>
      <c r="E13" s="189">
        <v>4300000</v>
      </c>
      <c r="F13" s="189">
        <v>4300000</v>
      </c>
      <c r="G13" s="190"/>
      <c r="H13" s="193"/>
    </row>
    <row r="14" spans="1:8" ht="21" customHeight="1" x14ac:dyDescent="0.15">
      <c r="B14" s="352" t="s">
        <v>68</v>
      </c>
      <c r="C14" s="188" t="s">
        <v>10</v>
      </c>
      <c r="D14" s="189">
        <f>+D15+D16+D17+D18</f>
        <v>8950000</v>
      </c>
      <c r="E14" s="189">
        <f t="shared" ref="E14:F14" si="2">+E15+E16+E17+E18</f>
        <v>9380000</v>
      </c>
      <c r="F14" s="189">
        <f t="shared" si="2"/>
        <v>9380000</v>
      </c>
      <c r="G14" s="190"/>
    </row>
    <row r="15" spans="1:8" ht="21" customHeight="1" x14ac:dyDescent="0.15">
      <c r="B15" s="353"/>
      <c r="C15" s="186" t="s">
        <v>176</v>
      </c>
      <c r="D15" s="189">
        <v>6140000</v>
      </c>
      <c r="E15" s="189">
        <f>+外注費!F11</f>
        <v>6980000</v>
      </c>
      <c r="F15" s="189">
        <v>6980000</v>
      </c>
      <c r="G15" s="190"/>
      <c r="H15" s="192"/>
    </row>
    <row r="16" spans="1:8" ht="21" customHeight="1" x14ac:dyDescent="0.15">
      <c r="B16" s="353"/>
      <c r="C16" s="186" t="s">
        <v>117</v>
      </c>
      <c r="D16" s="189">
        <v>800000</v>
      </c>
      <c r="E16" s="189">
        <f>+' 通信運搬費'!F13</f>
        <v>675000</v>
      </c>
      <c r="F16" s="189">
        <v>675000</v>
      </c>
      <c r="G16" s="190"/>
      <c r="H16" s="192"/>
    </row>
    <row r="17" spans="1:8" ht="21" customHeight="1" x14ac:dyDescent="0.15">
      <c r="B17" s="353"/>
      <c r="C17" s="186" t="s">
        <v>177</v>
      </c>
      <c r="D17" s="189">
        <v>800000</v>
      </c>
      <c r="E17" s="189">
        <f>+諸経費!F15</f>
        <v>675000</v>
      </c>
      <c r="F17" s="189">
        <v>675000</v>
      </c>
      <c r="G17" s="190"/>
      <c r="H17" s="192"/>
    </row>
    <row r="18" spans="1:8" ht="21" customHeight="1" x14ac:dyDescent="0.15">
      <c r="B18" s="354"/>
      <c r="C18" s="187" t="s">
        <v>75</v>
      </c>
      <c r="D18" s="189">
        <v>1210000</v>
      </c>
      <c r="E18" s="189">
        <f>消費税相当額!D17</f>
        <v>1050000</v>
      </c>
      <c r="F18" s="189">
        <f>E18</f>
        <v>1050000</v>
      </c>
      <c r="G18" s="190"/>
      <c r="H18" s="192"/>
    </row>
    <row r="19" spans="1:8" ht="21" customHeight="1" x14ac:dyDescent="0.15">
      <c r="B19" s="349" t="s">
        <v>118</v>
      </c>
      <c r="C19" s="350"/>
      <c r="D19" s="189">
        <f>+D7+D10+D13+D14</f>
        <v>43500000</v>
      </c>
      <c r="E19" s="189">
        <f>+E7+E10+E13+E14</f>
        <v>42530000</v>
      </c>
      <c r="F19" s="189">
        <f>+F7+F10+F13+F14</f>
        <v>42530000</v>
      </c>
      <c r="G19" s="190">
        <f>D19-F19</f>
        <v>970000</v>
      </c>
      <c r="H19" s="192"/>
    </row>
    <row r="20" spans="1:8" ht="21" customHeight="1" x14ac:dyDescent="0.15">
      <c r="B20" s="349" t="s">
        <v>76</v>
      </c>
      <c r="C20" s="350"/>
      <c r="D20" s="189">
        <f>+INT(ROUNDDOWN(D19*0.3,0))</f>
        <v>13050000</v>
      </c>
      <c r="E20" s="189">
        <f t="shared" ref="E20:F20" si="3">+INT(ROUNDDOWN(E19*0.3,0))</f>
        <v>12759000</v>
      </c>
      <c r="F20" s="189">
        <f t="shared" si="3"/>
        <v>12759000</v>
      </c>
      <c r="G20" s="190">
        <f t="shared" ref="G20" si="4">D20-F20</f>
        <v>291000</v>
      </c>
    </row>
    <row r="21" spans="1:8" ht="21" customHeight="1" x14ac:dyDescent="0.15">
      <c r="B21" s="349" t="s">
        <v>48</v>
      </c>
      <c r="C21" s="350"/>
      <c r="D21" s="189">
        <f>+D19+D20</f>
        <v>56550000</v>
      </c>
      <c r="E21" s="189">
        <f t="shared" ref="E21:F21" si="5">+E19+E20</f>
        <v>55289000</v>
      </c>
      <c r="F21" s="189">
        <f t="shared" si="5"/>
        <v>55289000</v>
      </c>
      <c r="G21" s="190">
        <f>D21-F21</f>
        <v>1261000</v>
      </c>
      <c r="H21" s="158" t="s">
        <v>178</v>
      </c>
    </row>
    <row r="22" spans="1:8" ht="21" customHeight="1" x14ac:dyDescent="0.15">
      <c r="A22" s="194"/>
      <c r="B22" s="177"/>
      <c r="C22" s="195" t="s">
        <v>179</v>
      </c>
      <c r="D22" s="196">
        <f>D7+D10+D13+D14+D20</f>
        <v>56550000</v>
      </c>
      <c r="E22" s="196">
        <f>E7+E10+E13+E14+E20</f>
        <v>55289000</v>
      </c>
      <c r="F22" s="196">
        <f>F7+F10+F13+F14+F20</f>
        <v>55289000</v>
      </c>
      <c r="G22" s="197"/>
    </row>
    <row r="23" spans="1:8" ht="21" customHeight="1" x14ac:dyDescent="0.15">
      <c r="A23" s="194"/>
      <c r="B23" s="177"/>
      <c r="F23" s="198" t="s">
        <v>180</v>
      </c>
      <c r="G23" s="192">
        <f>E21-F21</f>
        <v>0</v>
      </c>
    </row>
  </sheetData>
  <mergeCells count="7">
    <mergeCell ref="B20:C20"/>
    <mergeCell ref="B21:C21"/>
    <mergeCell ref="A1:G1"/>
    <mergeCell ref="B7:B9"/>
    <mergeCell ref="B10:B12"/>
    <mergeCell ref="B14:B18"/>
    <mergeCell ref="B19:C19"/>
  </mergeCells>
  <phoneticPr fontId="2"/>
  <printOptions horizontalCentered="1"/>
  <pageMargins left="0.59055118110236227" right="0.43307086614173229" top="0.78740157480314965" bottom="0.3937007874015748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Normal="100" zoomScaleSheetLayoutView="100" workbookViewId="0">
      <selection activeCell="K8" sqref="K8"/>
    </sheetView>
  </sheetViews>
  <sheetFormatPr defaultColWidth="3.5" defaultRowHeight="15" customHeight="1" x14ac:dyDescent="0.15"/>
  <cols>
    <col min="1" max="1" width="18.375" style="1" customWidth="1"/>
    <col min="2" max="2" width="19.625" style="1" customWidth="1"/>
    <col min="3" max="3" width="3.125" style="1" customWidth="1"/>
    <col min="4" max="4" width="3.125" style="28" customWidth="1"/>
    <col min="5" max="6" width="10.625" style="1" customWidth="1"/>
    <col min="7" max="9" width="9.625" style="1" customWidth="1"/>
    <col min="10" max="10" width="14.625" style="1" customWidth="1"/>
    <col min="11" max="11" width="12" style="38" customWidth="1"/>
    <col min="12" max="12" width="13.25" style="160" customWidth="1"/>
    <col min="13" max="13" width="3.5" style="2"/>
    <col min="14" max="16384" width="3.5" style="1"/>
  </cols>
  <sheetData>
    <row r="1" spans="1:13" s="174" customFormat="1" ht="22.5" customHeight="1" x14ac:dyDescent="0.15">
      <c r="A1" s="357" t="s">
        <v>9</v>
      </c>
      <c r="B1" s="357"/>
      <c r="C1" s="357"/>
      <c r="D1" s="357"/>
      <c r="E1" s="357"/>
      <c r="F1" s="357"/>
      <c r="G1" s="357"/>
      <c r="H1" s="357"/>
      <c r="I1" s="357"/>
      <c r="J1" s="357"/>
      <c r="K1" s="357"/>
      <c r="L1" s="176"/>
      <c r="M1" s="176"/>
    </row>
    <row r="2" spans="1:13" s="174" customFormat="1" ht="22.5" customHeight="1" x14ac:dyDescent="0.15">
      <c r="A2" s="176"/>
      <c r="B2" s="176"/>
      <c r="C2" s="176"/>
      <c r="D2" s="176"/>
      <c r="E2" s="176"/>
      <c r="F2" s="176"/>
      <c r="G2" s="176"/>
      <c r="H2" s="176"/>
      <c r="I2" s="176"/>
      <c r="J2" s="176"/>
      <c r="K2" s="176"/>
      <c r="L2" s="176"/>
      <c r="M2" s="176"/>
    </row>
    <row r="3" spans="1:13" s="174" customFormat="1" ht="22.5" customHeight="1" x14ac:dyDescent="0.15">
      <c r="A3" s="181" t="s">
        <v>189</v>
      </c>
      <c r="B3" s="173"/>
      <c r="C3" s="173"/>
      <c r="D3" s="173"/>
      <c r="E3" s="173"/>
      <c r="F3" s="173"/>
      <c r="G3" s="173"/>
      <c r="H3" s="173"/>
      <c r="I3" s="173"/>
      <c r="J3" s="173"/>
      <c r="K3" s="173"/>
      <c r="L3" s="173"/>
      <c r="M3" s="176"/>
    </row>
    <row r="4" spans="1:13" s="174" customFormat="1" ht="22.5" customHeight="1" x14ac:dyDescent="0.15">
      <c r="A4" s="182" t="s">
        <v>190</v>
      </c>
      <c r="B4" s="96"/>
      <c r="C4" s="96"/>
      <c r="D4" s="96"/>
      <c r="E4" s="96"/>
      <c r="F4" s="96"/>
      <c r="G4" s="96"/>
      <c r="H4" s="96"/>
      <c r="I4" s="96"/>
      <c r="J4" s="96"/>
      <c r="K4" s="96"/>
      <c r="L4" s="96"/>
      <c r="M4" s="176"/>
    </row>
    <row r="5" spans="1:13" s="174" customFormat="1" ht="22.5" customHeight="1" x14ac:dyDescent="0.15">
      <c r="A5" s="176"/>
      <c r="C5" s="176"/>
      <c r="D5" s="176"/>
      <c r="E5" s="176"/>
      <c r="F5" s="176"/>
      <c r="G5" s="176"/>
      <c r="H5" s="176"/>
      <c r="I5" s="176"/>
      <c r="J5" s="176"/>
      <c r="K5" s="176"/>
      <c r="L5" s="176"/>
      <c r="M5" s="176"/>
    </row>
    <row r="6" spans="1:13" s="174" customFormat="1" ht="22.5" customHeight="1" x14ac:dyDescent="0.15">
      <c r="A6" s="27" t="s">
        <v>87</v>
      </c>
      <c r="C6" s="176"/>
      <c r="D6" s="176"/>
      <c r="E6" s="96"/>
      <c r="F6" s="176"/>
      <c r="G6" s="176"/>
      <c r="H6" s="176"/>
      <c r="I6" s="176"/>
      <c r="J6" s="176"/>
      <c r="K6" s="176"/>
      <c r="L6" s="176"/>
      <c r="M6" s="176"/>
    </row>
    <row r="7" spans="1:13" s="176" customFormat="1" ht="22.5" customHeight="1" x14ac:dyDescent="0.15">
      <c r="A7" s="176" t="s">
        <v>165</v>
      </c>
      <c r="F7" s="3"/>
      <c r="G7" s="3"/>
      <c r="H7" s="3"/>
      <c r="I7" s="3"/>
      <c r="J7" s="3"/>
    </row>
    <row r="8" spans="1:13" s="174" customFormat="1" ht="39" customHeight="1" x14ac:dyDescent="0.15">
      <c r="A8" s="175" t="s">
        <v>1</v>
      </c>
      <c r="B8" s="175" t="s">
        <v>2</v>
      </c>
      <c r="C8" s="355" t="s">
        <v>3</v>
      </c>
      <c r="D8" s="356"/>
      <c r="E8" s="81" t="s">
        <v>5</v>
      </c>
      <c r="F8" s="81" t="s">
        <v>4</v>
      </c>
      <c r="G8" s="81" t="s">
        <v>6</v>
      </c>
      <c r="H8" s="81" t="s">
        <v>7</v>
      </c>
      <c r="I8" s="81" t="s">
        <v>8</v>
      </c>
      <c r="J8" s="90" t="s">
        <v>27</v>
      </c>
      <c r="K8" s="69" t="s">
        <v>247</v>
      </c>
      <c r="L8" s="85" t="s">
        <v>121</v>
      </c>
      <c r="M8" s="176"/>
    </row>
    <row r="9" spans="1:13" s="174" customFormat="1" ht="27" customHeight="1" x14ac:dyDescent="0.15">
      <c r="A9" s="80" t="s">
        <v>28</v>
      </c>
      <c r="B9" s="119"/>
      <c r="C9" s="82"/>
      <c r="D9" s="83"/>
      <c r="E9" s="119"/>
      <c r="F9" s="120"/>
      <c r="G9" s="121"/>
      <c r="H9" s="122"/>
      <c r="I9" s="122"/>
      <c r="J9" s="95"/>
      <c r="K9" s="61"/>
      <c r="L9" s="126"/>
      <c r="M9" s="176"/>
    </row>
    <row r="10" spans="1:13" s="174" customFormat="1" ht="37.5" customHeight="1" x14ac:dyDescent="0.15">
      <c r="A10" s="80" t="s">
        <v>92</v>
      </c>
      <c r="B10" s="80" t="s">
        <v>186</v>
      </c>
      <c r="C10" s="82">
        <v>1</v>
      </c>
      <c r="D10" s="103" t="s">
        <v>88</v>
      </c>
      <c r="E10" s="179"/>
      <c r="F10" s="179">
        <v>6000000</v>
      </c>
      <c r="G10" s="123">
        <v>43741</v>
      </c>
      <c r="H10" s="124">
        <v>43769</v>
      </c>
      <c r="I10" s="124">
        <v>43798</v>
      </c>
      <c r="J10" s="125" t="s">
        <v>89</v>
      </c>
      <c r="K10" s="61"/>
      <c r="L10" s="127"/>
      <c r="M10" s="176"/>
    </row>
    <row r="11" spans="1:13" s="174" customFormat="1" ht="37.5" customHeight="1" x14ac:dyDescent="0.15">
      <c r="A11" s="80" t="s">
        <v>93</v>
      </c>
      <c r="B11" s="80" t="s">
        <v>187</v>
      </c>
      <c r="C11" s="82">
        <v>1</v>
      </c>
      <c r="D11" s="103" t="s">
        <v>91</v>
      </c>
      <c r="E11" s="179">
        <v>5000000</v>
      </c>
      <c r="F11" s="179">
        <f>C11*E11</f>
        <v>5000000</v>
      </c>
      <c r="G11" s="123">
        <v>43743</v>
      </c>
      <c r="H11" s="124">
        <v>43801</v>
      </c>
      <c r="I11" s="124">
        <v>43861</v>
      </c>
      <c r="J11" s="125" t="s">
        <v>90</v>
      </c>
      <c r="K11" s="61"/>
      <c r="L11" s="128"/>
      <c r="M11" s="176"/>
    </row>
    <row r="12" spans="1:13" s="174" customFormat="1" ht="37.5" customHeight="1" thickBot="1" x14ac:dyDescent="0.2">
      <c r="A12" s="228" t="s">
        <v>94</v>
      </c>
      <c r="B12" s="228" t="s">
        <v>188</v>
      </c>
      <c r="C12" s="229">
        <v>1</v>
      </c>
      <c r="D12" s="230" t="s">
        <v>91</v>
      </c>
      <c r="E12" s="231">
        <v>5000000</v>
      </c>
      <c r="F12" s="232">
        <f>C12*E12</f>
        <v>5000000</v>
      </c>
      <c r="G12" s="233">
        <v>43743</v>
      </c>
      <c r="H12" s="234">
        <v>43801</v>
      </c>
      <c r="I12" s="234">
        <v>43861</v>
      </c>
      <c r="J12" s="235" t="s">
        <v>95</v>
      </c>
      <c r="K12" s="236"/>
      <c r="L12" s="237"/>
      <c r="M12" s="176"/>
    </row>
    <row r="13" spans="1:13" s="174" customFormat="1" ht="24" customHeight="1" thickTop="1" x14ac:dyDescent="0.15">
      <c r="A13" s="199" t="s">
        <v>10</v>
      </c>
      <c r="B13" s="220"/>
      <c r="C13" s="220"/>
      <c r="D13" s="221"/>
      <c r="E13" s="222"/>
      <c r="F13" s="223">
        <f>SUM(F10:F12)</f>
        <v>16000000</v>
      </c>
      <c r="G13" s="224"/>
      <c r="H13" s="224"/>
      <c r="I13" s="224"/>
      <c r="J13" s="225"/>
      <c r="K13" s="226">
        <f>SUM(K10:K12)</f>
        <v>0</v>
      </c>
      <c r="L13" s="227"/>
      <c r="M13" s="176"/>
    </row>
    <row r="14" spans="1:13" s="174" customFormat="1" ht="22.5" customHeight="1" x14ac:dyDescent="0.15">
      <c r="M14" s="176"/>
    </row>
    <row r="15" spans="1:13" ht="22.5" customHeight="1" x14ac:dyDescent="0.15"/>
    <row r="16" spans="1:13"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sheetData>
  <mergeCells count="2">
    <mergeCell ref="C8:D8"/>
    <mergeCell ref="A1:K1"/>
  </mergeCells>
  <phoneticPr fontId="2"/>
  <printOptions horizontalCentered="1"/>
  <pageMargins left="0.39370078740157483" right="0.39370078740157483" top="0.74803149606299213" bottom="0.55118110236220474" header="0.31496062992125984" footer="0.31496062992125984"/>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view="pageBreakPreview" zoomScaleNormal="100" zoomScaleSheetLayoutView="100" workbookViewId="0">
      <selection activeCell="K8" sqref="K8"/>
    </sheetView>
  </sheetViews>
  <sheetFormatPr defaultColWidth="3.5" defaultRowHeight="15" customHeight="1" x14ac:dyDescent="0.15"/>
  <cols>
    <col min="1" max="1" width="20.25" style="1" customWidth="1"/>
    <col min="2" max="2" width="16.75" style="1" customWidth="1"/>
    <col min="3" max="3" width="3.125" style="39" customWidth="1"/>
    <col min="4" max="4" width="3.125" style="1" customWidth="1"/>
    <col min="5" max="6" width="11.125" style="1" customWidth="1"/>
    <col min="7" max="9" width="9.625" style="1" customWidth="1"/>
    <col min="10" max="10" width="16.875" style="1" customWidth="1"/>
    <col min="11" max="11" width="10.625" style="55" customWidth="1"/>
    <col min="12" max="12" width="13.25" style="160" customWidth="1"/>
    <col min="13" max="15" width="3.5" style="1"/>
    <col min="16" max="16" width="4.125" style="1" bestFit="1" customWidth="1"/>
    <col min="17" max="16384" width="3.5" style="1"/>
  </cols>
  <sheetData>
    <row r="1" spans="1:14" ht="22.5" customHeight="1" x14ac:dyDescent="0.15">
      <c r="A1" s="357" t="s">
        <v>9</v>
      </c>
      <c r="B1" s="357"/>
      <c r="C1" s="357"/>
      <c r="D1" s="357"/>
      <c r="E1" s="357"/>
      <c r="F1" s="357"/>
      <c r="G1" s="357"/>
      <c r="H1" s="357"/>
      <c r="I1" s="357"/>
      <c r="J1" s="357"/>
      <c r="K1" s="357"/>
      <c r="L1" s="162"/>
    </row>
    <row r="2" spans="1:14" ht="22.5" customHeight="1" x14ac:dyDescent="0.15">
      <c r="A2" s="2"/>
      <c r="B2" s="2"/>
      <c r="C2" s="40"/>
      <c r="D2" s="2"/>
      <c r="E2" s="2"/>
      <c r="F2" s="2"/>
      <c r="G2" s="2"/>
      <c r="H2" s="2"/>
      <c r="I2" s="2"/>
      <c r="J2" s="2"/>
      <c r="K2" s="56"/>
      <c r="L2" s="162"/>
    </row>
    <row r="3" spans="1:14" ht="22.5" customHeight="1" x14ac:dyDescent="0.15">
      <c r="A3" s="181" t="s">
        <v>189</v>
      </c>
      <c r="B3" s="79"/>
      <c r="C3" s="79"/>
      <c r="D3" s="79"/>
      <c r="E3" s="79"/>
      <c r="F3" s="79"/>
      <c r="G3" s="79"/>
      <c r="H3" s="79"/>
      <c r="I3" s="79"/>
      <c r="J3" s="79"/>
      <c r="K3" s="79"/>
      <c r="L3" s="159"/>
      <c r="M3" s="57"/>
    </row>
    <row r="4" spans="1:14" ht="22.5" customHeight="1" x14ac:dyDescent="0.15">
      <c r="A4" s="182" t="s">
        <v>190</v>
      </c>
      <c r="B4" s="96"/>
      <c r="C4" s="96"/>
      <c r="D4" s="96"/>
      <c r="E4" s="96"/>
      <c r="F4" s="96"/>
      <c r="G4" s="96"/>
      <c r="H4" s="96"/>
      <c r="I4" s="96"/>
      <c r="J4" s="96"/>
      <c r="K4" s="96"/>
      <c r="L4" s="96"/>
      <c r="M4" s="57"/>
    </row>
    <row r="5" spans="1:14" ht="22.5" customHeight="1" x14ac:dyDescent="0.15">
      <c r="A5" s="2"/>
      <c r="D5" s="2"/>
      <c r="E5" s="2"/>
      <c r="F5" s="2"/>
      <c r="G5" s="2"/>
      <c r="H5" s="2"/>
      <c r="I5" s="2"/>
      <c r="J5" s="2"/>
      <c r="K5" s="56"/>
      <c r="L5" s="162"/>
    </row>
    <row r="6" spans="1:14" ht="22.5" customHeight="1" x14ac:dyDescent="0.15">
      <c r="A6" s="12" t="s">
        <v>29</v>
      </c>
      <c r="B6" s="12"/>
      <c r="C6" s="41"/>
      <c r="D6" s="12"/>
      <c r="E6" s="12"/>
      <c r="F6" s="12"/>
      <c r="G6" s="12"/>
      <c r="H6" s="12"/>
      <c r="I6" s="12"/>
      <c r="J6" s="12"/>
      <c r="K6" s="56"/>
      <c r="L6" s="162"/>
    </row>
    <row r="7" spans="1:14" ht="22.5" customHeight="1" x14ac:dyDescent="0.15">
      <c r="A7" s="13" t="s">
        <v>166</v>
      </c>
      <c r="B7" s="16"/>
      <c r="C7" s="43"/>
      <c r="D7" s="16"/>
      <c r="E7" s="16"/>
      <c r="F7" s="29"/>
      <c r="G7" s="29"/>
      <c r="H7" s="29"/>
      <c r="I7" s="29"/>
      <c r="J7" s="29"/>
      <c r="K7" s="56"/>
      <c r="L7" s="162"/>
    </row>
    <row r="8" spans="1:14" ht="38.25" customHeight="1" x14ac:dyDescent="0.15">
      <c r="A8" s="87" t="s">
        <v>41</v>
      </c>
      <c r="B8" s="87" t="s">
        <v>42</v>
      </c>
      <c r="C8" s="358" t="s">
        <v>3</v>
      </c>
      <c r="D8" s="359"/>
      <c r="E8" s="88" t="s">
        <v>5</v>
      </c>
      <c r="F8" s="88" t="s">
        <v>4</v>
      </c>
      <c r="G8" s="88" t="s">
        <v>6</v>
      </c>
      <c r="H8" s="88" t="s">
        <v>7</v>
      </c>
      <c r="I8" s="88" t="s">
        <v>8</v>
      </c>
      <c r="J8" s="78" t="s">
        <v>32</v>
      </c>
      <c r="K8" s="69" t="s">
        <v>247</v>
      </c>
      <c r="L8" s="85" t="s">
        <v>121</v>
      </c>
      <c r="N8" s="10"/>
    </row>
    <row r="9" spans="1:14" s="7" customFormat="1" ht="37.5" customHeight="1" x14ac:dyDescent="0.15">
      <c r="A9" s="84" t="s">
        <v>148</v>
      </c>
      <c r="B9" s="84" t="s">
        <v>154</v>
      </c>
      <c r="C9" s="77">
        <v>1</v>
      </c>
      <c r="D9" s="42" t="s">
        <v>96</v>
      </c>
      <c r="E9" s="107"/>
      <c r="F9" s="107">
        <v>1000000</v>
      </c>
      <c r="G9" s="129">
        <v>43557</v>
      </c>
      <c r="H9" s="130">
        <v>43570</v>
      </c>
      <c r="I9" s="130">
        <v>43616</v>
      </c>
      <c r="J9" s="131" t="s">
        <v>149</v>
      </c>
      <c r="K9" s="74"/>
      <c r="L9" s="127"/>
      <c r="N9" s="10"/>
    </row>
    <row r="10" spans="1:14" s="7" customFormat="1" ht="37.5" customHeight="1" x14ac:dyDescent="0.15">
      <c r="A10" s="84" t="s">
        <v>155</v>
      </c>
      <c r="B10" s="84" t="s">
        <v>156</v>
      </c>
      <c r="C10" s="77">
        <v>1</v>
      </c>
      <c r="D10" s="58" t="s">
        <v>88</v>
      </c>
      <c r="E10" s="107"/>
      <c r="F10" s="107">
        <v>700000</v>
      </c>
      <c r="G10" s="129">
        <v>43586</v>
      </c>
      <c r="H10" s="130">
        <v>43600</v>
      </c>
      <c r="I10" s="130">
        <v>43646</v>
      </c>
      <c r="J10" s="131" t="s">
        <v>149</v>
      </c>
      <c r="K10" s="74"/>
      <c r="L10" s="127"/>
      <c r="N10" s="10"/>
    </row>
    <row r="11" spans="1:14" ht="37.5" customHeight="1" x14ac:dyDescent="0.15">
      <c r="A11" s="84" t="s">
        <v>152</v>
      </c>
      <c r="B11" s="84"/>
      <c r="C11" s="77">
        <v>1</v>
      </c>
      <c r="D11" s="42" t="s">
        <v>96</v>
      </c>
      <c r="E11" s="86"/>
      <c r="F11" s="86">
        <v>300000</v>
      </c>
      <c r="G11" s="129">
        <v>43618</v>
      </c>
      <c r="H11" s="130">
        <v>43620</v>
      </c>
      <c r="I11" s="130">
        <v>43677</v>
      </c>
      <c r="J11" s="132" t="s">
        <v>97</v>
      </c>
      <c r="K11" s="74"/>
      <c r="L11" s="133"/>
      <c r="N11" s="10"/>
    </row>
    <row r="12" spans="1:14" s="39" customFormat="1" ht="37.5" customHeight="1" x14ac:dyDescent="0.15">
      <c r="A12" s="84" t="s">
        <v>98</v>
      </c>
      <c r="B12" s="84"/>
      <c r="C12" s="77">
        <v>2</v>
      </c>
      <c r="D12" s="42" t="s">
        <v>150</v>
      </c>
      <c r="E12" s="86">
        <v>200000</v>
      </c>
      <c r="F12" s="86">
        <f>C12*E12</f>
        <v>400000</v>
      </c>
      <c r="G12" s="129">
        <v>43739</v>
      </c>
      <c r="H12" s="130">
        <v>43741</v>
      </c>
      <c r="I12" s="130">
        <v>43799</v>
      </c>
      <c r="J12" s="132" t="s">
        <v>99</v>
      </c>
      <c r="K12" s="76"/>
      <c r="L12" s="134" t="s">
        <v>122</v>
      </c>
      <c r="N12" s="10"/>
    </row>
    <row r="13" spans="1:14" s="7" customFormat="1" ht="37.5" customHeight="1" x14ac:dyDescent="0.15">
      <c r="A13" s="84" t="s">
        <v>153</v>
      </c>
      <c r="B13" s="84" t="s">
        <v>158</v>
      </c>
      <c r="C13" s="77">
        <v>1</v>
      </c>
      <c r="D13" s="58" t="s">
        <v>88</v>
      </c>
      <c r="E13" s="107"/>
      <c r="F13" s="107">
        <v>500000</v>
      </c>
      <c r="G13" s="129">
        <v>43739</v>
      </c>
      <c r="H13" s="130">
        <v>43753</v>
      </c>
      <c r="I13" s="130">
        <v>43799</v>
      </c>
      <c r="J13" s="131" t="s">
        <v>157</v>
      </c>
      <c r="K13" s="74"/>
      <c r="L13" s="127"/>
      <c r="N13" s="10"/>
    </row>
    <row r="14" spans="1:14" s="7" customFormat="1" ht="37.5" customHeight="1" x14ac:dyDescent="0.15">
      <c r="A14" s="84" t="s">
        <v>151</v>
      </c>
      <c r="B14" s="84"/>
      <c r="C14" s="77">
        <v>1</v>
      </c>
      <c r="D14" s="58" t="s">
        <v>88</v>
      </c>
      <c r="E14" s="107"/>
      <c r="F14" s="107">
        <v>900000</v>
      </c>
      <c r="G14" s="129">
        <v>43770</v>
      </c>
      <c r="H14" s="130">
        <v>43784</v>
      </c>
      <c r="I14" s="130">
        <v>43826</v>
      </c>
      <c r="J14" s="131" t="s">
        <v>149</v>
      </c>
      <c r="K14" s="74"/>
      <c r="L14" s="127"/>
      <c r="N14" s="10"/>
    </row>
    <row r="15" spans="1:14" s="55" customFormat="1" ht="37.5" customHeight="1" thickBot="1" x14ac:dyDescent="0.2">
      <c r="A15" s="228" t="s">
        <v>152</v>
      </c>
      <c r="B15" s="228"/>
      <c r="C15" s="245">
        <v>1</v>
      </c>
      <c r="D15" s="230" t="s">
        <v>88</v>
      </c>
      <c r="E15" s="246"/>
      <c r="F15" s="246">
        <v>200000</v>
      </c>
      <c r="G15" s="247">
        <v>43771</v>
      </c>
      <c r="H15" s="248">
        <v>43773</v>
      </c>
      <c r="I15" s="248">
        <v>43826</v>
      </c>
      <c r="J15" s="249" t="s">
        <v>97</v>
      </c>
      <c r="K15" s="250"/>
      <c r="L15" s="251"/>
      <c r="N15" s="10"/>
    </row>
    <row r="16" spans="1:14" ht="24" customHeight="1" thickTop="1" x14ac:dyDescent="0.15">
      <c r="A16" s="238" t="s">
        <v>10</v>
      </c>
      <c r="B16" s="239"/>
      <c r="C16" s="240"/>
      <c r="D16" s="241"/>
      <c r="E16" s="242"/>
      <c r="F16" s="243">
        <f>SUM(F9:F15)</f>
        <v>4000000</v>
      </c>
      <c r="G16" s="239"/>
      <c r="H16" s="239"/>
      <c r="I16" s="239"/>
      <c r="J16" s="244"/>
      <c r="K16" s="226">
        <f>SUM(K9:K15)</f>
        <v>0</v>
      </c>
      <c r="L16" s="227"/>
    </row>
    <row r="17" ht="22.5" customHeight="1" x14ac:dyDescent="0.15"/>
    <row r="18" ht="22.5" customHeight="1" x14ac:dyDescent="0.15"/>
    <row r="19" ht="22.5" customHeight="1" x14ac:dyDescent="0.15"/>
    <row r="20" ht="22.5" customHeight="1" x14ac:dyDescent="0.15"/>
    <row r="21" ht="22.5" customHeight="1" x14ac:dyDescent="0.15"/>
  </sheetData>
  <mergeCells count="2">
    <mergeCell ref="A1:K1"/>
    <mergeCell ref="C8:D8"/>
  </mergeCells>
  <phoneticPr fontId="2"/>
  <printOptions horizontalCentered="1"/>
  <pageMargins left="0.39370078740157483" right="0.39370078740157483" top="0.74803149606299213" bottom="0.55118110236220474" header="0.31496062992125984" footer="0.31496062992125984"/>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view="pageBreakPreview" topLeftCell="A4" zoomScaleNormal="100" zoomScaleSheetLayoutView="100" workbookViewId="0">
      <selection activeCell="F8" sqref="F8"/>
    </sheetView>
  </sheetViews>
  <sheetFormatPr defaultColWidth="3.5" defaultRowHeight="15" customHeight="1" x14ac:dyDescent="0.15"/>
  <cols>
    <col min="1" max="2" width="15.625" style="1" customWidth="1"/>
    <col min="3" max="3" width="15.625" style="5" customWidth="1"/>
    <col min="4" max="4" width="19.25" style="1" customWidth="1"/>
    <col min="5" max="5" width="15.625" style="1" customWidth="1"/>
    <col min="6" max="6" width="11.125" style="1" customWidth="1"/>
    <col min="7" max="7" width="15.625" style="160" customWidth="1"/>
    <col min="8" max="8" width="3.5" style="1" customWidth="1"/>
    <col min="9" max="9" width="7.125" style="1" bestFit="1" customWidth="1"/>
    <col min="10" max="16384" width="3.5" style="1"/>
  </cols>
  <sheetData>
    <row r="1" spans="1:9" ht="22.5" customHeight="1" x14ac:dyDescent="0.15">
      <c r="A1" s="360" t="s">
        <v>9</v>
      </c>
      <c r="B1" s="360"/>
      <c r="C1" s="360"/>
      <c r="D1" s="360"/>
      <c r="E1" s="360"/>
      <c r="F1" s="360"/>
      <c r="G1" s="164"/>
    </row>
    <row r="2" spans="1:9" ht="22.5" customHeight="1" x14ac:dyDescent="0.15">
      <c r="A2" s="4"/>
      <c r="B2" s="4"/>
      <c r="C2" s="8"/>
      <c r="D2" s="4"/>
      <c r="E2" s="4"/>
      <c r="F2" s="4"/>
      <c r="G2" s="164"/>
    </row>
    <row r="3" spans="1:9" ht="22.5" customHeight="1" x14ac:dyDescent="0.15">
      <c r="A3" s="181" t="s">
        <v>189</v>
      </c>
      <c r="B3" s="79"/>
      <c r="C3" s="79"/>
      <c r="D3" s="79"/>
      <c r="E3" s="79"/>
      <c r="F3" s="79"/>
      <c r="G3" s="159"/>
      <c r="H3" s="57"/>
    </row>
    <row r="4" spans="1:9" ht="22.5" customHeight="1" x14ac:dyDescent="0.15">
      <c r="A4" s="182" t="s">
        <v>190</v>
      </c>
      <c r="B4" s="96"/>
      <c r="C4" s="96"/>
      <c r="D4" s="96"/>
      <c r="E4" s="96"/>
      <c r="F4" s="96"/>
      <c r="G4" s="96"/>
      <c r="H4" s="57"/>
    </row>
    <row r="5" spans="1:9" ht="22.5" customHeight="1" x14ac:dyDescent="0.15">
      <c r="A5" s="4"/>
      <c r="C5" s="8"/>
      <c r="D5" s="4"/>
      <c r="E5" s="4"/>
      <c r="F5" s="4"/>
      <c r="G5" s="164"/>
    </row>
    <row r="6" spans="1:9" ht="22.5" customHeight="1" x14ac:dyDescent="0.15">
      <c r="A6" s="96" t="s">
        <v>30</v>
      </c>
      <c r="B6" s="96"/>
      <c r="C6" s="8"/>
      <c r="D6" s="4"/>
      <c r="E6" s="4"/>
      <c r="F6" s="4"/>
      <c r="G6" s="164"/>
    </row>
    <row r="7" spans="1:9" ht="22.5" customHeight="1" x14ac:dyDescent="0.15">
      <c r="A7" s="97" t="s">
        <v>167</v>
      </c>
      <c r="B7" s="98"/>
    </row>
    <row r="8" spans="1:9" ht="39" customHeight="1" x14ac:dyDescent="0.15">
      <c r="A8" s="91" t="s">
        <v>12</v>
      </c>
      <c r="B8" s="91" t="s">
        <v>26</v>
      </c>
      <c r="C8" s="92" t="s">
        <v>13</v>
      </c>
      <c r="D8" s="91" t="s">
        <v>14</v>
      </c>
      <c r="E8" s="91" t="s">
        <v>15</v>
      </c>
      <c r="F8" s="69" t="s">
        <v>247</v>
      </c>
      <c r="G8" s="167" t="s">
        <v>121</v>
      </c>
      <c r="H8" s="44"/>
    </row>
    <row r="9" spans="1:9" ht="24" customHeight="1" x14ac:dyDescent="0.15">
      <c r="A9" s="95" t="s">
        <v>0</v>
      </c>
      <c r="B9" s="85"/>
      <c r="C9" s="93"/>
      <c r="D9" s="91"/>
      <c r="E9" s="94"/>
      <c r="F9" s="72"/>
      <c r="G9" s="62"/>
    </row>
    <row r="10" spans="1:9" s="55" customFormat="1" ht="24" customHeight="1" x14ac:dyDescent="0.15">
      <c r="A10" s="95"/>
      <c r="B10" s="85" t="s">
        <v>100</v>
      </c>
      <c r="C10" s="89">
        <v>7000000</v>
      </c>
      <c r="D10" s="85" t="s">
        <v>124</v>
      </c>
      <c r="E10" s="169" t="s">
        <v>125</v>
      </c>
      <c r="F10" s="73">
        <v>7000000</v>
      </c>
      <c r="G10" s="66"/>
    </row>
    <row r="11" spans="1:9" s="39" customFormat="1" ht="24" customHeight="1" x14ac:dyDescent="0.15">
      <c r="A11" s="95" t="s">
        <v>101</v>
      </c>
      <c r="B11" s="85"/>
      <c r="C11" s="89"/>
      <c r="D11" s="85"/>
      <c r="E11" s="169"/>
      <c r="F11" s="72"/>
      <c r="G11" s="62"/>
    </row>
    <row r="12" spans="1:9" s="39" customFormat="1" ht="24" customHeight="1" x14ac:dyDescent="0.15">
      <c r="A12" s="135" t="s">
        <v>103</v>
      </c>
      <c r="B12" s="85" t="s">
        <v>102</v>
      </c>
      <c r="C12" s="89">
        <v>550000</v>
      </c>
      <c r="D12" s="85" t="s">
        <v>192</v>
      </c>
      <c r="E12" s="169" t="s">
        <v>191</v>
      </c>
      <c r="F12" s="72"/>
      <c r="G12" s="66"/>
    </row>
    <row r="13" spans="1:9" ht="24" customHeight="1" x14ac:dyDescent="0.15">
      <c r="A13" s="125" t="s">
        <v>11</v>
      </c>
      <c r="B13" s="85"/>
      <c r="C13" s="89"/>
      <c r="D13" s="85"/>
      <c r="E13" s="169"/>
      <c r="F13" s="75"/>
      <c r="G13" s="62"/>
    </row>
    <row r="14" spans="1:9" ht="24" customHeight="1" thickBot="1" x14ac:dyDescent="0.2">
      <c r="A14" s="256"/>
      <c r="B14" s="257" t="s">
        <v>100</v>
      </c>
      <c r="C14" s="258">
        <v>850000</v>
      </c>
      <c r="D14" s="257" t="s">
        <v>124</v>
      </c>
      <c r="E14" s="259" t="s">
        <v>125</v>
      </c>
      <c r="F14" s="260">
        <v>850000</v>
      </c>
      <c r="G14" s="261"/>
    </row>
    <row r="15" spans="1:9" ht="24" customHeight="1" thickTop="1" x14ac:dyDescent="0.15">
      <c r="A15" s="200" t="s">
        <v>112</v>
      </c>
      <c r="B15" s="252"/>
      <c r="C15" s="253">
        <f>SUM(C9:C14)</f>
        <v>8400000</v>
      </c>
      <c r="D15" s="252"/>
      <c r="E15" s="252"/>
      <c r="F15" s="254">
        <f>SUM(F9:F14)</f>
        <v>7850000</v>
      </c>
      <c r="G15" s="255"/>
      <c r="I15" s="5"/>
    </row>
    <row r="16" spans="1:9"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sheetData>
  <mergeCells count="1">
    <mergeCell ref="A1:F1"/>
  </mergeCells>
  <phoneticPr fontId="2"/>
  <printOptions horizontalCentered="1"/>
  <pageMargins left="0.39370078740157483" right="0.39370078740157483" top="0.74803149606299213" bottom="0.55118110236220474" header="0.31496062992125984" footer="0.31496062992125984"/>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30"/>
  <sheetViews>
    <sheetView view="pageBreakPreview" zoomScaleNormal="100" zoomScaleSheetLayoutView="100" workbookViewId="0">
      <selection activeCell="C26" sqref="C26"/>
    </sheetView>
  </sheetViews>
  <sheetFormatPr defaultRowHeight="13.5" x14ac:dyDescent="0.15"/>
  <sheetData>
    <row r="1" spans="1:217" s="209" customFormat="1" ht="18" customHeight="1" x14ac:dyDescent="0.15">
      <c r="A1" s="367" t="s">
        <v>193</v>
      </c>
      <c r="B1" s="367"/>
      <c r="C1" s="367"/>
      <c r="D1" s="367"/>
      <c r="E1" s="367"/>
      <c r="F1" s="367"/>
      <c r="G1" s="367"/>
      <c r="H1" s="367"/>
      <c r="I1" s="367"/>
      <c r="J1" s="367"/>
      <c r="K1" s="367"/>
      <c r="L1" s="367"/>
      <c r="M1" s="367"/>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row>
    <row r="2" spans="1:217" s="209" customFormat="1" ht="18" customHeight="1" x14ac:dyDescent="0.15">
      <c r="A2" t="s">
        <v>194</v>
      </c>
      <c r="B2"/>
      <c r="C2"/>
      <c r="D2"/>
      <c r="E2"/>
      <c r="F2"/>
      <c r="G2"/>
      <c r="H2"/>
      <c r="I2" s="210"/>
      <c r="J2"/>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row>
    <row r="3" spans="1:217" s="209" customFormat="1" ht="18" customHeight="1" x14ac:dyDescent="0.15">
      <c r="A3" t="s">
        <v>195</v>
      </c>
      <c r="B3" s="210"/>
      <c r="C3" s="210"/>
      <c r="D3" s="210"/>
      <c r="E3" s="211"/>
      <c r="F3"/>
      <c r="G3"/>
      <c r="H3"/>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row>
    <row r="4" spans="1:217" s="209" customFormat="1" ht="15" customHeight="1" x14ac:dyDescent="0.15">
      <c r="A4" s="364" t="s">
        <v>196</v>
      </c>
      <c r="B4" s="365" t="s">
        <v>197</v>
      </c>
      <c r="C4" s="365" t="s">
        <v>198</v>
      </c>
      <c r="D4" s="365" t="s">
        <v>199</v>
      </c>
      <c r="E4" s="364" t="s">
        <v>200</v>
      </c>
      <c r="F4" s="364"/>
      <c r="G4" s="364"/>
      <c r="H4" s="364"/>
      <c r="I4" s="364"/>
      <c r="J4" s="364" t="s">
        <v>201</v>
      </c>
      <c r="K4" s="364"/>
      <c r="L4" s="364"/>
      <c r="M4" s="364"/>
      <c r="N4" s="364"/>
      <c r="O4" s="364"/>
      <c r="P4" s="364"/>
      <c r="Q4" s="364"/>
      <c r="R4" s="364"/>
      <c r="S4" s="361" t="s">
        <v>202</v>
      </c>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row>
    <row r="5" spans="1:217" s="209" customFormat="1" ht="15" customHeight="1" x14ac:dyDescent="0.15">
      <c r="A5" s="364"/>
      <c r="B5" s="366"/>
      <c r="C5" s="366"/>
      <c r="D5" s="366"/>
      <c r="E5" s="364"/>
      <c r="F5" s="364"/>
      <c r="G5" s="364"/>
      <c r="H5" s="364"/>
      <c r="I5" s="364"/>
      <c r="J5" s="364"/>
      <c r="K5" s="364"/>
      <c r="L5" s="364"/>
      <c r="M5" s="364"/>
      <c r="N5" s="364"/>
      <c r="O5" s="364"/>
      <c r="P5" s="364"/>
      <c r="Q5" s="364"/>
      <c r="R5" s="364"/>
      <c r="S5" s="36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row>
    <row r="6" spans="1:217" s="209" customFormat="1" ht="24" customHeight="1" x14ac:dyDescent="0.15">
      <c r="A6" s="364"/>
      <c r="B6" s="366"/>
      <c r="C6" s="366"/>
      <c r="D6" s="366"/>
      <c r="E6" s="364" t="s">
        <v>203</v>
      </c>
      <c r="F6" s="364" t="s">
        <v>204</v>
      </c>
      <c r="G6" s="364"/>
      <c r="H6" s="364"/>
      <c r="I6" s="364"/>
      <c r="J6" s="365" t="s">
        <v>205</v>
      </c>
      <c r="K6" s="364" t="s">
        <v>206</v>
      </c>
      <c r="L6" s="364" t="s">
        <v>204</v>
      </c>
      <c r="M6" s="364"/>
      <c r="N6" s="364"/>
      <c r="O6" s="364"/>
      <c r="P6" s="364" t="s">
        <v>207</v>
      </c>
      <c r="Q6" s="364" t="s">
        <v>204</v>
      </c>
      <c r="R6" s="364"/>
      <c r="S6" s="36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row>
    <row r="7" spans="1:217" s="209" customFormat="1" ht="28.5" customHeight="1" x14ac:dyDescent="0.15">
      <c r="A7" s="364"/>
      <c r="B7" s="366"/>
      <c r="C7" s="213" t="s">
        <v>208</v>
      </c>
      <c r="D7" s="213" t="s">
        <v>208</v>
      </c>
      <c r="E7" s="364"/>
      <c r="F7" s="214" t="s">
        <v>209</v>
      </c>
      <c r="G7" s="215" t="s">
        <v>210</v>
      </c>
      <c r="H7" s="214" t="s">
        <v>211</v>
      </c>
      <c r="I7" s="214" t="s">
        <v>212</v>
      </c>
      <c r="J7" s="366"/>
      <c r="K7" s="364"/>
      <c r="L7" s="215" t="s">
        <v>213</v>
      </c>
      <c r="M7" s="215" t="s">
        <v>214</v>
      </c>
      <c r="N7" s="214" t="s">
        <v>215</v>
      </c>
      <c r="O7" s="214" t="s">
        <v>216</v>
      </c>
      <c r="P7" s="364"/>
      <c r="Q7" s="214" t="s">
        <v>217</v>
      </c>
      <c r="R7" s="214" t="s">
        <v>218</v>
      </c>
      <c r="S7" s="36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row>
    <row r="8" spans="1:217" s="209" customFormat="1" ht="18" customHeight="1" x14ac:dyDescent="0.15">
      <c r="A8" s="216" t="s">
        <v>219</v>
      </c>
      <c r="B8" s="216" t="s">
        <v>220</v>
      </c>
      <c r="C8" s="216"/>
      <c r="D8" s="216"/>
      <c r="E8" s="217">
        <f>SUM(F8:I8)</f>
        <v>310000</v>
      </c>
      <c r="F8" s="217">
        <v>300000</v>
      </c>
      <c r="G8" s="217">
        <v>10000</v>
      </c>
      <c r="H8" s="217"/>
      <c r="I8" s="217"/>
      <c r="J8" s="217"/>
      <c r="K8" s="217">
        <f>SUM(L8:O8)</f>
        <v>0</v>
      </c>
      <c r="L8" s="217"/>
      <c r="M8" s="217"/>
      <c r="N8" s="217"/>
      <c r="O8" s="217"/>
      <c r="P8" s="217">
        <f>SUM(Q8:R8)</f>
        <v>0</v>
      </c>
      <c r="Q8" s="217"/>
      <c r="R8" s="217"/>
      <c r="S8" s="363"/>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row>
    <row r="9" spans="1:217" s="209" customFormat="1" ht="18" customHeight="1" x14ac:dyDescent="0.15">
      <c r="A9" s="216" t="s">
        <v>221</v>
      </c>
      <c r="B9" s="216" t="s">
        <v>222</v>
      </c>
      <c r="C9" s="216"/>
      <c r="D9" s="216"/>
      <c r="E9" s="217">
        <f t="shared" ref="E9:E23" si="0">SUM(F9:I9)</f>
        <v>0</v>
      </c>
      <c r="F9" s="217"/>
      <c r="G9" s="217"/>
      <c r="H9" s="217"/>
      <c r="I9" s="217"/>
      <c r="J9" s="217"/>
      <c r="K9" s="217">
        <f t="shared" ref="K9:K23" si="1">SUM(L9:O9)</f>
        <v>0</v>
      </c>
      <c r="L9" s="217"/>
      <c r="M9" s="217"/>
      <c r="N9" s="217"/>
      <c r="O9" s="217"/>
      <c r="P9" s="217">
        <f t="shared" ref="P9:P23" si="2">SUM(Q9:R9)</f>
        <v>0</v>
      </c>
      <c r="Q9" s="217"/>
      <c r="R9" s="217"/>
      <c r="S9" s="21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8"/>
      <c r="CQ9" s="208"/>
      <c r="CR9" s="208"/>
      <c r="CS9" s="208"/>
      <c r="CT9" s="208"/>
      <c r="CU9" s="208"/>
      <c r="CV9" s="208"/>
      <c r="CW9" s="208"/>
      <c r="CX9" s="208"/>
      <c r="CY9" s="208"/>
      <c r="CZ9" s="208"/>
      <c r="DA9" s="208"/>
      <c r="DB9" s="208"/>
      <c r="DC9" s="208"/>
      <c r="DD9" s="208"/>
      <c r="DE9" s="208"/>
      <c r="DF9" s="208"/>
      <c r="DG9" s="208"/>
      <c r="DH9" s="208"/>
      <c r="DI9" s="208"/>
      <c r="DJ9" s="208"/>
      <c r="DK9" s="208"/>
      <c r="DL9" s="208"/>
      <c r="DM9" s="208"/>
      <c r="DN9" s="208"/>
      <c r="DO9" s="208"/>
      <c r="DP9" s="208"/>
      <c r="DQ9" s="208"/>
      <c r="DR9" s="208"/>
      <c r="DS9" s="208"/>
      <c r="DT9" s="208"/>
      <c r="DU9" s="208"/>
      <c r="DV9" s="208"/>
      <c r="DW9" s="208"/>
      <c r="DX9" s="208"/>
      <c r="DY9" s="208"/>
      <c r="DZ9" s="208"/>
      <c r="EA9" s="208"/>
      <c r="EB9" s="208"/>
      <c r="EC9" s="208"/>
      <c r="ED9" s="208"/>
      <c r="EE9" s="208"/>
      <c r="EF9" s="208"/>
      <c r="EG9" s="208"/>
      <c r="EH9" s="208"/>
      <c r="EI9" s="208"/>
      <c r="EJ9" s="208"/>
      <c r="EK9" s="208"/>
      <c r="EL9" s="208"/>
      <c r="EM9" s="208"/>
      <c r="EN9" s="208"/>
      <c r="EO9" s="208"/>
      <c r="EP9" s="208"/>
      <c r="EQ9" s="208"/>
      <c r="ER9" s="208"/>
      <c r="ES9" s="208"/>
      <c r="ET9" s="208"/>
      <c r="EU9" s="208"/>
      <c r="EV9" s="208"/>
      <c r="EW9" s="208"/>
      <c r="EX9" s="208"/>
      <c r="EY9" s="208"/>
      <c r="EZ9" s="208"/>
      <c r="FA9" s="208"/>
      <c r="FB9" s="208"/>
      <c r="FC9" s="208"/>
      <c r="FD9" s="208"/>
      <c r="FE9" s="208"/>
      <c r="FF9" s="208"/>
      <c r="FG9" s="208"/>
      <c r="FH9" s="208"/>
      <c r="FI9" s="208"/>
      <c r="FJ9" s="208"/>
      <c r="FK9" s="208"/>
      <c r="FL9" s="208"/>
      <c r="FM9" s="208"/>
      <c r="FN9" s="208"/>
      <c r="FO9" s="208"/>
      <c r="FP9" s="208"/>
      <c r="FQ9" s="208"/>
      <c r="FR9" s="208"/>
      <c r="FS9" s="208"/>
      <c r="FT9" s="208"/>
      <c r="FU9" s="208"/>
      <c r="FV9" s="208"/>
      <c r="FW9" s="208"/>
      <c r="FX9" s="208"/>
      <c r="FY9" s="208"/>
      <c r="FZ9" s="208"/>
      <c r="GA9" s="208"/>
      <c r="GB9" s="208"/>
      <c r="GC9" s="208"/>
      <c r="GD9" s="208"/>
      <c r="GE9" s="208"/>
      <c r="GF9" s="208"/>
      <c r="GG9" s="208"/>
      <c r="GH9" s="208"/>
      <c r="GI9" s="208"/>
      <c r="GJ9" s="208"/>
      <c r="GK9" s="208"/>
      <c r="GL9" s="208"/>
      <c r="GM9" s="208"/>
      <c r="GN9" s="208"/>
      <c r="GO9" s="208"/>
      <c r="GP9" s="208"/>
      <c r="GQ9" s="208"/>
      <c r="GR9" s="208"/>
      <c r="GS9" s="208"/>
      <c r="GT9" s="208"/>
      <c r="GU9" s="208"/>
      <c r="GV9" s="208"/>
      <c r="GW9" s="208"/>
      <c r="GX9" s="208"/>
      <c r="GY9" s="208"/>
      <c r="GZ9" s="208"/>
      <c r="HA9" s="208"/>
      <c r="HB9" s="208"/>
      <c r="HC9" s="208"/>
      <c r="HD9" s="208"/>
      <c r="HE9" s="208"/>
      <c r="HF9" s="208"/>
    </row>
    <row r="10" spans="1:217" s="209" customFormat="1" ht="18" customHeight="1" x14ac:dyDescent="0.15">
      <c r="A10" s="216" t="s">
        <v>221</v>
      </c>
      <c r="B10" s="216" t="s">
        <v>223</v>
      </c>
      <c r="C10" s="216"/>
      <c r="D10" s="216"/>
      <c r="E10" s="217">
        <f t="shared" si="0"/>
        <v>0</v>
      </c>
      <c r="F10" s="217"/>
      <c r="G10" s="217"/>
      <c r="H10" s="217"/>
      <c r="I10" s="217"/>
      <c r="J10" s="217"/>
      <c r="K10" s="217">
        <f t="shared" si="1"/>
        <v>0</v>
      </c>
      <c r="L10" s="217"/>
      <c r="M10" s="217"/>
      <c r="N10" s="217"/>
      <c r="O10" s="217"/>
      <c r="P10" s="217">
        <f t="shared" si="2"/>
        <v>0</v>
      </c>
      <c r="Q10" s="217"/>
      <c r="R10" s="217"/>
      <c r="S10" s="21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08"/>
      <c r="GT10" s="208"/>
      <c r="GU10" s="208"/>
      <c r="GV10" s="208"/>
      <c r="GW10" s="208"/>
      <c r="GX10" s="208"/>
      <c r="GY10" s="208"/>
      <c r="GZ10" s="208"/>
      <c r="HA10" s="208"/>
      <c r="HB10" s="208"/>
      <c r="HC10" s="208"/>
      <c r="HD10" s="208"/>
      <c r="HE10" s="208"/>
      <c r="HF10" s="208"/>
    </row>
    <row r="11" spans="1:217" s="209" customFormat="1" ht="18" customHeight="1" x14ac:dyDescent="0.15">
      <c r="A11" s="216" t="s">
        <v>224</v>
      </c>
      <c r="B11" s="216" t="s">
        <v>225</v>
      </c>
      <c r="C11" s="216"/>
      <c r="D11" s="216"/>
      <c r="E11" s="217">
        <f t="shared" si="0"/>
        <v>0</v>
      </c>
      <c r="F11" s="217"/>
      <c r="G11" s="217"/>
      <c r="H11" s="217"/>
      <c r="I11" s="217"/>
      <c r="J11" s="217"/>
      <c r="K11" s="217">
        <f t="shared" si="1"/>
        <v>0</v>
      </c>
      <c r="L11" s="217"/>
      <c r="M11" s="217"/>
      <c r="N11" s="217"/>
      <c r="O11" s="217"/>
      <c r="P11" s="217">
        <f t="shared" si="2"/>
        <v>0</v>
      </c>
      <c r="Q11" s="217"/>
      <c r="R11" s="217"/>
      <c r="S11" s="21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208"/>
      <c r="FE11" s="208"/>
      <c r="FF11" s="208"/>
      <c r="FG11" s="208"/>
      <c r="FH11" s="208"/>
      <c r="FI11" s="208"/>
      <c r="FJ11" s="208"/>
      <c r="FK11" s="208"/>
      <c r="FL11" s="208"/>
      <c r="FM11" s="208"/>
      <c r="FN11" s="208"/>
      <c r="FO11" s="208"/>
      <c r="FP11" s="208"/>
      <c r="FQ11" s="208"/>
      <c r="FR11" s="208"/>
      <c r="FS11" s="208"/>
      <c r="FT11" s="208"/>
      <c r="FU11" s="208"/>
      <c r="FV11" s="208"/>
      <c r="FW11" s="208"/>
      <c r="FX11" s="208"/>
      <c r="FY11" s="208"/>
      <c r="FZ11" s="208"/>
      <c r="GA11" s="208"/>
      <c r="GB11" s="208"/>
      <c r="GC11" s="208"/>
      <c r="GD11" s="208"/>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row>
    <row r="12" spans="1:217" s="209" customFormat="1" ht="18" customHeight="1" x14ac:dyDescent="0.15">
      <c r="A12" s="216" t="s">
        <v>219</v>
      </c>
      <c r="B12" s="216" t="s">
        <v>226</v>
      </c>
      <c r="C12" s="216"/>
      <c r="D12" s="216"/>
      <c r="E12" s="217">
        <f t="shared" si="0"/>
        <v>0</v>
      </c>
      <c r="F12" s="217"/>
      <c r="G12" s="217"/>
      <c r="H12" s="217"/>
      <c r="I12" s="217"/>
      <c r="J12" s="217"/>
      <c r="K12" s="217">
        <f t="shared" si="1"/>
        <v>0</v>
      </c>
      <c r="L12" s="217"/>
      <c r="M12" s="217"/>
      <c r="N12" s="217"/>
      <c r="O12" s="217"/>
      <c r="P12" s="217">
        <f t="shared" si="2"/>
        <v>0</v>
      </c>
      <c r="Q12" s="217"/>
      <c r="R12" s="217"/>
      <c r="S12" s="21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8"/>
      <c r="FG12" s="208"/>
      <c r="FH12" s="208"/>
      <c r="FI12" s="208"/>
      <c r="FJ12" s="208"/>
      <c r="FK12" s="208"/>
      <c r="FL12" s="208"/>
      <c r="FM12" s="208"/>
      <c r="FN12" s="208"/>
      <c r="FO12" s="208"/>
      <c r="FP12" s="208"/>
      <c r="FQ12" s="208"/>
      <c r="FR12" s="208"/>
      <c r="FS12" s="208"/>
      <c r="FT12" s="208"/>
      <c r="FU12" s="208"/>
      <c r="FV12" s="208"/>
      <c r="FW12" s="208"/>
      <c r="FX12" s="208"/>
      <c r="FY12" s="208"/>
      <c r="FZ12" s="208"/>
      <c r="GA12" s="208"/>
      <c r="GB12" s="208"/>
      <c r="GC12" s="208"/>
      <c r="GD12" s="208"/>
      <c r="GE12" s="208"/>
      <c r="GF12" s="208"/>
      <c r="GG12" s="208"/>
      <c r="GH12" s="208"/>
      <c r="GI12" s="208"/>
      <c r="GJ12" s="208"/>
      <c r="GK12" s="208"/>
      <c r="GL12" s="208"/>
      <c r="GM12" s="208"/>
      <c r="GN12" s="208"/>
      <c r="GO12" s="208"/>
      <c r="GP12" s="208"/>
      <c r="GQ12" s="208"/>
      <c r="GR12" s="208"/>
      <c r="GS12" s="208"/>
      <c r="GT12" s="208"/>
      <c r="GU12" s="208"/>
      <c r="GV12" s="208"/>
      <c r="GW12" s="208"/>
      <c r="GX12" s="208"/>
      <c r="GY12" s="208"/>
      <c r="GZ12" s="208"/>
      <c r="HA12" s="208"/>
      <c r="HB12" s="208"/>
      <c r="HC12" s="208"/>
      <c r="HD12" s="208"/>
      <c r="HE12" s="208"/>
      <c r="HF12" s="208"/>
    </row>
    <row r="13" spans="1:217" s="209" customFormat="1" ht="18" customHeight="1" x14ac:dyDescent="0.15">
      <c r="A13" s="216" t="s">
        <v>219</v>
      </c>
      <c r="B13" s="216" t="s">
        <v>227</v>
      </c>
      <c r="C13" s="216"/>
      <c r="D13" s="216"/>
      <c r="E13" s="217">
        <f t="shared" si="0"/>
        <v>0</v>
      </c>
      <c r="F13" s="217"/>
      <c r="G13" s="217"/>
      <c r="H13" s="217"/>
      <c r="I13" s="217"/>
      <c r="J13" s="217"/>
      <c r="K13" s="217">
        <f t="shared" si="1"/>
        <v>0</v>
      </c>
      <c r="L13" s="217"/>
      <c r="M13" s="217"/>
      <c r="N13" s="217"/>
      <c r="O13" s="217"/>
      <c r="P13" s="217">
        <f t="shared" si="2"/>
        <v>0</v>
      </c>
      <c r="Q13" s="217"/>
      <c r="R13" s="217"/>
      <c r="S13" s="21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208"/>
      <c r="FE13" s="208"/>
      <c r="FF13" s="208"/>
      <c r="FG13" s="208"/>
      <c r="FH13" s="208"/>
      <c r="FI13" s="208"/>
      <c r="FJ13" s="208"/>
      <c r="FK13" s="208"/>
      <c r="FL13" s="208"/>
      <c r="FM13" s="208"/>
      <c r="FN13" s="208"/>
      <c r="FO13" s="208"/>
      <c r="FP13" s="208"/>
      <c r="FQ13" s="208"/>
      <c r="FR13" s="208"/>
      <c r="FS13" s="208"/>
      <c r="FT13" s="208"/>
      <c r="FU13" s="208"/>
      <c r="FV13" s="208"/>
      <c r="FW13" s="208"/>
      <c r="FX13" s="208"/>
      <c r="FY13" s="208"/>
      <c r="FZ13" s="208"/>
      <c r="GA13" s="208"/>
      <c r="GB13" s="208"/>
      <c r="GC13" s="208"/>
      <c r="GD13" s="208"/>
      <c r="GE13" s="208"/>
      <c r="GF13" s="208"/>
      <c r="GG13" s="208"/>
      <c r="GH13" s="208"/>
      <c r="GI13" s="208"/>
      <c r="GJ13" s="208"/>
      <c r="GK13" s="208"/>
      <c r="GL13" s="208"/>
      <c r="GM13" s="208"/>
      <c r="GN13" s="208"/>
      <c r="GO13" s="208"/>
      <c r="GP13" s="208"/>
      <c r="GQ13" s="208"/>
      <c r="GR13" s="208"/>
      <c r="GS13" s="208"/>
      <c r="GT13" s="208"/>
      <c r="GU13" s="208"/>
      <c r="GV13" s="208"/>
      <c r="GW13" s="208"/>
      <c r="GX13" s="208"/>
      <c r="GY13" s="208"/>
      <c r="GZ13" s="208"/>
      <c r="HA13" s="208"/>
      <c r="HB13" s="208"/>
      <c r="HC13" s="208"/>
      <c r="HD13" s="208"/>
      <c r="HE13" s="208"/>
      <c r="HF13" s="208"/>
    </row>
    <row r="14" spans="1:217" s="209" customFormat="1" ht="18" customHeight="1" x14ac:dyDescent="0.15">
      <c r="A14" s="216" t="s">
        <v>221</v>
      </c>
      <c r="B14" s="216" t="s">
        <v>228</v>
      </c>
      <c r="C14" s="216"/>
      <c r="D14" s="216"/>
      <c r="E14" s="217">
        <f t="shared" si="0"/>
        <v>0</v>
      </c>
      <c r="F14" s="217"/>
      <c r="G14" s="217"/>
      <c r="H14" s="217"/>
      <c r="I14" s="217"/>
      <c r="J14" s="217"/>
      <c r="K14" s="217">
        <f t="shared" si="1"/>
        <v>0</v>
      </c>
      <c r="L14" s="217"/>
      <c r="M14" s="217"/>
      <c r="N14" s="217"/>
      <c r="O14" s="217"/>
      <c r="P14" s="217">
        <f t="shared" si="2"/>
        <v>0</v>
      </c>
      <c r="Q14" s="217"/>
      <c r="R14" s="217"/>
      <c r="S14" s="21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8"/>
      <c r="FK14" s="208"/>
      <c r="FL14" s="208"/>
      <c r="FM14" s="208"/>
      <c r="FN14" s="208"/>
      <c r="FO14" s="208"/>
      <c r="FP14" s="208"/>
      <c r="FQ14" s="208"/>
      <c r="FR14" s="208"/>
      <c r="FS14" s="208"/>
      <c r="FT14" s="208"/>
      <c r="FU14" s="208"/>
      <c r="FV14" s="208"/>
      <c r="FW14" s="208"/>
      <c r="FX14" s="208"/>
      <c r="FY14" s="208"/>
      <c r="FZ14" s="208"/>
      <c r="GA14" s="208"/>
      <c r="GB14" s="208"/>
      <c r="GC14" s="208"/>
      <c r="GD14" s="208"/>
      <c r="GE14" s="208"/>
      <c r="GF14" s="208"/>
      <c r="GG14" s="208"/>
      <c r="GH14" s="208"/>
      <c r="GI14" s="208"/>
      <c r="GJ14" s="208"/>
      <c r="GK14" s="208"/>
      <c r="GL14" s="208"/>
      <c r="GM14" s="208"/>
      <c r="GN14" s="208"/>
      <c r="GO14" s="208"/>
      <c r="GP14" s="208"/>
      <c r="GQ14" s="208"/>
      <c r="GR14" s="208"/>
      <c r="GS14" s="208"/>
      <c r="GT14" s="208"/>
      <c r="GU14" s="208"/>
      <c r="GV14" s="208"/>
      <c r="GW14" s="208"/>
      <c r="GX14" s="208"/>
      <c r="GY14" s="208"/>
      <c r="GZ14" s="208"/>
      <c r="HA14" s="208"/>
      <c r="HB14" s="208"/>
      <c r="HC14" s="208"/>
      <c r="HD14" s="208"/>
      <c r="HE14" s="208"/>
      <c r="HF14" s="208"/>
    </row>
    <row r="15" spans="1:217" s="209" customFormat="1" ht="18" customHeight="1" x14ac:dyDescent="0.15">
      <c r="A15" s="216" t="s">
        <v>224</v>
      </c>
      <c r="B15" s="216" t="s">
        <v>229</v>
      </c>
      <c r="C15" s="216"/>
      <c r="D15" s="216"/>
      <c r="E15" s="217">
        <f t="shared" si="0"/>
        <v>0</v>
      </c>
      <c r="F15" s="217"/>
      <c r="G15" s="217"/>
      <c r="H15" s="217"/>
      <c r="I15" s="217"/>
      <c r="J15" s="217"/>
      <c r="K15" s="217">
        <f t="shared" si="1"/>
        <v>0</v>
      </c>
      <c r="L15" s="217"/>
      <c r="M15" s="217"/>
      <c r="N15" s="217"/>
      <c r="O15" s="217"/>
      <c r="P15" s="217">
        <f t="shared" si="2"/>
        <v>0</v>
      </c>
      <c r="Q15" s="217"/>
      <c r="R15" s="217"/>
      <c r="S15" s="21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c r="EC15" s="208"/>
      <c r="ED15" s="208"/>
      <c r="EE15" s="208"/>
      <c r="EF15" s="208"/>
      <c r="EG15" s="208"/>
      <c r="EH15" s="208"/>
      <c r="EI15" s="208"/>
      <c r="EJ15" s="208"/>
      <c r="EK15" s="208"/>
      <c r="EL15" s="208"/>
      <c r="EM15" s="208"/>
      <c r="EN15" s="208"/>
      <c r="EO15" s="208"/>
      <c r="EP15" s="208"/>
      <c r="EQ15" s="208"/>
      <c r="ER15" s="208"/>
      <c r="ES15" s="208"/>
      <c r="ET15" s="208"/>
      <c r="EU15" s="208"/>
      <c r="EV15" s="208"/>
      <c r="EW15" s="208"/>
      <c r="EX15" s="208"/>
      <c r="EY15" s="208"/>
      <c r="EZ15" s="208"/>
      <c r="FA15" s="208"/>
      <c r="FB15" s="208"/>
      <c r="FC15" s="208"/>
      <c r="FD15" s="208"/>
      <c r="FE15" s="208"/>
      <c r="FF15" s="208"/>
      <c r="FG15" s="208"/>
      <c r="FH15" s="208"/>
      <c r="FI15" s="208"/>
      <c r="FJ15" s="208"/>
      <c r="FK15" s="208"/>
      <c r="FL15" s="208"/>
      <c r="FM15" s="208"/>
      <c r="FN15" s="208"/>
      <c r="FO15" s="208"/>
      <c r="FP15" s="208"/>
      <c r="FQ15" s="208"/>
      <c r="FR15" s="208"/>
      <c r="FS15" s="208"/>
      <c r="FT15" s="208"/>
      <c r="FU15" s="208"/>
      <c r="FV15" s="208"/>
      <c r="FW15" s="208"/>
      <c r="FX15" s="208"/>
      <c r="FY15" s="208"/>
      <c r="FZ15" s="208"/>
      <c r="GA15" s="208"/>
      <c r="GB15" s="208"/>
      <c r="GC15" s="208"/>
      <c r="GD15" s="208"/>
      <c r="GE15" s="208"/>
      <c r="GF15" s="208"/>
      <c r="GG15" s="208"/>
      <c r="GH15" s="208"/>
      <c r="GI15" s="208"/>
      <c r="GJ15" s="208"/>
      <c r="GK15" s="208"/>
      <c r="GL15" s="208"/>
      <c r="GM15" s="208"/>
      <c r="GN15" s="208"/>
      <c r="GO15" s="208"/>
      <c r="GP15" s="208"/>
      <c r="GQ15" s="208"/>
      <c r="GR15" s="208"/>
      <c r="GS15" s="208"/>
      <c r="GT15" s="208"/>
      <c r="GU15" s="208"/>
      <c r="GV15" s="208"/>
      <c r="GW15" s="208"/>
      <c r="GX15" s="208"/>
      <c r="GY15" s="208"/>
      <c r="GZ15" s="208"/>
      <c r="HA15" s="208"/>
      <c r="HB15" s="208"/>
      <c r="HC15" s="208"/>
      <c r="HD15" s="208"/>
      <c r="HE15" s="208"/>
      <c r="HF15" s="208"/>
    </row>
    <row r="16" spans="1:217" s="209" customFormat="1" ht="18" customHeight="1" x14ac:dyDescent="0.15">
      <c r="A16" s="216" t="s">
        <v>224</v>
      </c>
      <c r="B16" s="216" t="s">
        <v>230</v>
      </c>
      <c r="C16" s="216"/>
      <c r="D16" s="216"/>
      <c r="E16" s="217">
        <f t="shared" si="0"/>
        <v>0</v>
      </c>
      <c r="F16" s="217"/>
      <c r="G16" s="217"/>
      <c r="H16" s="217"/>
      <c r="I16" s="217"/>
      <c r="J16" s="217"/>
      <c r="K16" s="217">
        <f t="shared" si="1"/>
        <v>0</v>
      </c>
      <c r="L16" s="217"/>
      <c r="M16" s="217"/>
      <c r="N16" s="217"/>
      <c r="O16" s="217"/>
      <c r="P16" s="217">
        <f t="shared" si="2"/>
        <v>0</v>
      </c>
      <c r="Q16" s="217"/>
      <c r="R16" s="217"/>
      <c r="S16" s="21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c r="EC16" s="208"/>
      <c r="ED16" s="208"/>
      <c r="EE16" s="208"/>
      <c r="EF16" s="208"/>
      <c r="EG16" s="208"/>
      <c r="EH16" s="208"/>
      <c r="EI16" s="208"/>
      <c r="EJ16" s="208"/>
      <c r="EK16" s="208"/>
      <c r="EL16" s="208"/>
      <c r="EM16" s="208"/>
      <c r="EN16" s="208"/>
      <c r="EO16" s="208"/>
      <c r="EP16" s="208"/>
      <c r="EQ16" s="208"/>
      <c r="ER16" s="208"/>
      <c r="ES16" s="208"/>
      <c r="ET16" s="208"/>
      <c r="EU16" s="208"/>
      <c r="EV16" s="208"/>
      <c r="EW16" s="208"/>
      <c r="EX16" s="208"/>
      <c r="EY16" s="208"/>
      <c r="EZ16" s="208"/>
      <c r="FA16" s="208"/>
      <c r="FB16" s="208"/>
      <c r="FC16" s="208"/>
      <c r="FD16" s="208"/>
      <c r="FE16" s="208"/>
      <c r="FF16" s="208"/>
      <c r="FG16" s="208"/>
      <c r="FH16" s="208"/>
      <c r="FI16" s="208"/>
      <c r="FJ16" s="208"/>
      <c r="FK16" s="208"/>
      <c r="FL16" s="208"/>
      <c r="FM16" s="208"/>
      <c r="FN16" s="208"/>
      <c r="FO16" s="208"/>
      <c r="FP16" s="208"/>
      <c r="FQ16" s="208"/>
      <c r="FR16" s="208"/>
      <c r="FS16" s="208"/>
      <c r="FT16" s="208"/>
      <c r="FU16" s="208"/>
      <c r="FV16" s="208"/>
      <c r="FW16" s="208"/>
      <c r="FX16" s="208"/>
      <c r="FY16" s="208"/>
      <c r="FZ16" s="208"/>
      <c r="GA16" s="208"/>
      <c r="GB16" s="208"/>
      <c r="GC16" s="208"/>
      <c r="GD16" s="208"/>
      <c r="GE16" s="208"/>
      <c r="GF16" s="208"/>
      <c r="GG16" s="208"/>
      <c r="GH16" s="208"/>
      <c r="GI16" s="208"/>
      <c r="GJ16" s="208"/>
      <c r="GK16" s="208"/>
      <c r="GL16" s="208"/>
      <c r="GM16" s="208"/>
      <c r="GN16" s="208"/>
      <c r="GO16" s="208"/>
      <c r="GP16" s="208"/>
      <c r="GQ16" s="208"/>
      <c r="GR16" s="208"/>
      <c r="GS16" s="208"/>
      <c r="GT16" s="208"/>
      <c r="GU16" s="208"/>
      <c r="GV16" s="208"/>
      <c r="GW16" s="208"/>
      <c r="GX16" s="208"/>
      <c r="GY16" s="208"/>
      <c r="GZ16" s="208"/>
      <c r="HA16" s="208"/>
      <c r="HB16" s="208"/>
      <c r="HC16" s="208"/>
      <c r="HD16" s="208"/>
      <c r="HE16" s="208"/>
      <c r="HF16" s="208"/>
    </row>
    <row r="17" spans="1:214" s="209" customFormat="1" ht="18" customHeight="1" x14ac:dyDescent="0.15">
      <c r="A17" s="216" t="s">
        <v>219</v>
      </c>
      <c r="B17" s="216" t="s">
        <v>225</v>
      </c>
      <c r="C17" s="216"/>
      <c r="D17" s="216"/>
      <c r="E17" s="217">
        <f t="shared" si="0"/>
        <v>0</v>
      </c>
      <c r="F17" s="217"/>
      <c r="G17" s="217"/>
      <c r="H17" s="217"/>
      <c r="I17" s="217"/>
      <c r="J17" s="217"/>
      <c r="K17" s="217">
        <f t="shared" si="1"/>
        <v>0</v>
      </c>
      <c r="L17" s="217"/>
      <c r="M17" s="217"/>
      <c r="N17" s="217"/>
      <c r="O17" s="217"/>
      <c r="P17" s="217">
        <f t="shared" si="2"/>
        <v>0</v>
      </c>
      <c r="Q17" s="217"/>
      <c r="R17" s="217"/>
      <c r="S17" s="21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c r="EC17" s="208"/>
      <c r="ED17" s="208"/>
      <c r="EE17" s="208"/>
      <c r="EF17" s="208"/>
      <c r="EG17" s="208"/>
      <c r="EH17" s="208"/>
      <c r="EI17" s="208"/>
      <c r="EJ17" s="208"/>
      <c r="EK17" s="208"/>
      <c r="EL17" s="208"/>
      <c r="EM17" s="208"/>
      <c r="EN17" s="208"/>
      <c r="EO17" s="208"/>
      <c r="EP17" s="208"/>
      <c r="EQ17" s="208"/>
      <c r="ER17" s="208"/>
      <c r="ES17" s="208"/>
      <c r="ET17" s="208"/>
      <c r="EU17" s="208"/>
      <c r="EV17" s="208"/>
      <c r="EW17" s="208"/>
      <c r="EX17" s="208"/>
      <c r="EY17" s="208"/>
      <c r="EZ17" s="208"/>
      <c r="FA17" s="208"/>
      <c r="FB17" s="208"/>
      <c r="FC17" s="208"/>
      <c r="FD17" s="208"/>
      <c r="FE17" s="208"/>
      <c r="FF17" s="208"/>
      <c r="FG17" s="208"/>
      <c r="FH17" s="208"/>
      <c r="FI17" s="208"/>
      <c r="FJ17" s="208"/>
      <c r="FK17" s="208"/>
      <c r="FL17" s="208"/>
      <c r="FM17" s="208"/>
      <c r="FN17" s="208"/>
      <c r="FO17" s="208"/>
      <c r="FP17" s="208"/>
      <c r="FQ17" s="208"/>
      <c r="FR17" s="208"/>
      <c r="FS17" s="208"/>
      <c r="FT17" s="208"/>
      <c r="FU17" s="208"/>
      <c r="FV17" s="208"/>
      <c r="FW17" s="208"/>
      <c r="FX17" s="208"/>
      <c r="FY17" s="208"/>
      <c r="FZ17" s="208"/>
      <c r="GA17" s="208"/>
      <c r="GB17" s="208"/>
      <c r="GC17" s="208"/>
      <c r="GD17" s="208"/>
      <c r="GE17" s="208"/>
      <c r="GF17" s="208"/>
      <c r="GG17" s="208"/>
      <c r="GH17" s="208"/>
      <c r="GI17" s="208"/>
      <c r="GJ17" s="208"/>
      <c r="GK17" s="208"/>
      <c r="GL17" s="208"/>
      <c r="GM17" s="208"/>
      <c r="GN17" s="208"/>
      <c r="GO17" s="208"/>
      <c r="GP17" s="208"/>
      <c r="GQ17" s="208"/>
      <c r="GR17" s="208"/>
      <c r="GS17" s="208"/>
      <c r="GT17" s="208"/>
      <c r="GU17" s="208"/>
      <c r="GV17" s="208"/>
      <c r="GW17" s="208"/>
      <c r="GX17" s="208"/>
      <c r="GY17" s="208"/>
      <c r="GZ17" s="208"/>
      <c r="HA17" s="208"/>
      <c r="HB17" s="208"/>
      <c r="HC17" s="208"/>
      <c r="HD17" s="208"/>
      <c r="HE17" s="208"/>
      <c r="HF17" s="208"/>
    </row>
    <row r="18" spans="1:214" s="209" customFormat="1" ht="18" customHeight="1" x14ac:dyDescent="0.15">
      <c r="A18" s="216" t="s">
        <v>224</v>
      </c>
      <c r="B18" s="216" t="s">
        <v>231</v>
      </c>
      <c r="C18" s="216"/>
      <c r="D18" s="216"/>
      <c r="E18" s="217">
        <f t="shared" si="0"/>
        <v>0</v>
      </c>
      <c r="F18" s="217"/>
      <c r="G18" s="217"/>
      <c r="H18" s="217"/>
      <c r="I18" s="217"/>
      <c r="J18" s="217"/>
      <c r="K18" s="217">
        <f t="shared" si="1"/>
        <v>0</v>
      </c>
      <c r="L18" s="217"/>
      <c r="M18" s="217"/>
      <c r="N18" s="217"/>
      <c r="O18" s="217"/>
      <c r="P18" s="217">
        <f t="shared" si="2"/>
        <v>0</v>
      </c>
      <c r="Q18" s="217"/>
      <c r="R18" s="217"/>
      <c r="S18" s="21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c r="EC18" s="208"/>
      <c r="ED18" s="208"/>
      <c r="EE18" s="208"/>
      <c r="EF18" s="208"/>
      <c r="EG18" s="208"/>
      <c r="EH18" s="208"/>
      <c r="EI18" s="208"/>
      <c r="EJ18" s="208"/>
      <c r="EK18" s="208"/>
      <c r="EL18" s="208"/>
      <c r="EM18" s="208"/>
      <c r="EN18" s="208"/>
      <c r="EO18" s="208"/>
      <c r="EP18" s="208"/>
      <c r="EQ18" s="208"/>
      <c r="ER18" s="208"/>
      <c r="ES18" s="208"/>
      <c r="ET18" s="208"/>
      <c r="EU18" s="208"/>
      <c r="EV18" s="208"/>
      <c r="EW18" s="208"/>
      <c r="EX18" s="208"/>
      <c r="EY18" s="208"/>
      <c r="EZ18" s="208"/>
      <c r="FA18" s="208"/>
      <c r="FB18" s="208"/>
      <c r="FC18" s="208"/>
      <c r="FD18" s="208"/>
      <c r="FE18" s="208"/>
      <c r="FF18" s="208"/>
      <c r="FG18" s="208"/>
      <c r="FH18" s="208"/>
      <c r="FI18" s="208"/>
      <c r="FJ18" s="208"/>
      <c r="FK18" s="208"/>
      <c r="FL18" s="208"/>
      <c r="FM18" s="208"/>
      <c r="FN18" s="208"/>
      <c r="FO18" s="208"/>
      <c r="FP18" s="208"/>
      <c r="FQ18" s="208"/>
      <c r="FR18" s="208"/>
      <c r="FS18" s="208"/>
      <c r="FT18" s="208"/>
      <c r="FU18" s="208"/>
      <c r="FV18" s="208"/>
      <c r="FW18" s="208"/>
      <c r="FX18" s="208"/>
      <c r="FY18" s="208"/>
      <c r="FZ18" s="208"/>
      <c r="GA18" s="208"/>
      <c r="GB18" s="208"/>
      <c r="GC18" s="208"/>
      <c r="GD18" s="208"/>
      <c r="GE18" s="208"/>
      <c r="GF18" s="208"/>
      <c r="GG18" s="208"/>
      <c r="GH18" s="208"/>
      <c r="GI18" s="208"/>
      <c r="GJ18" s="208"/>
      <c r="GK18" s="208"/>
      <c r="GL18" s="208"/>
      <c r="GM18" s="208"/>
      <c r="GN18" s="208"/>
      <c r="GO18" s="208"/>
      <c r="GP18" s="208"/>
      <c r="GQ18" s="208"/>
      <c r="GR18" s="208"/>
      <c r="GS18" s="208"/>
      <c r="GT18" s="208"/>
      <c r="GU18" s="208"/>
      <c r="GV18" s="208"/>
      <c r="GW18" s="208"/>
      <c r="GX18" s="208"/>
      <c r="GY18" s="208"/>
      <c r="GZ18" s="208"/>
      <c r="HA18" s="208"/>
      <c r="HB18" s="208"/>
      <c r="HC18" s="208"/>
      <c r="HD18" s="208"/>
      <c r="HE18" s="208"/>
      <c r="HF18" s="208"/>
    </row>
    <row r="19" spans="1:214" s="209" customFormat="1" ht="18" customHeight="1" x14ac:dyDescent="0.15">
      <c r="A19" s="216" t="s">
        <v>224</v>
      </c>
      <c r="B19" s="216" t="s">
        <v>232</v>
      </c>
      <c r="C19" s="216"/>
      <c r="D19" s="216"/>
      <c r="E19" s="217">
        <f t="shared" si="0"/>
        <v>0</v>
      </c>
      <c r="F19" s="217"/>
      <c r="G19" s="217"/>
      <c r="H19" s="217"/>
      <c r="I19" s="217"/>
      <c r="J19" s="217"/>
      <c r="K19" s="217">
        <f t="shared" si="1"/>
        <v>0</v>
      </c>
      <c r="L19" s="217"/>
      <c r="M19" s="217"/>
      <c r="N19" s="217"/>
      <c r="O19" s="217"/>
      <c r="P19" s="217">
        <f t="shared" si="2"/>
        <v>0</v>
      </c>
      <c r="Q19" s="217"/>
      <c r="R19" s="217"/>
      <c r="S19" s="21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c r="EC19" s="208"/>
      <c r="ED19" s="208"/>
      <c r="EE19" s="208"/>
      <c r="EF19" s="208"/>
      <c r="EG19" s="208"/>
      <c r="EH19" s="208"/>
      <c r="EI19" s="208"/>
      <c r="EJ19" s="208"/>
      <c r="EK19" s="208"/>
      <c r="EL19" s="208"/>
      <c r="EM19" s="208"/>
      <c r="EN19" s="208"/>
      <c r="EO19" s="208"/>
      <c r="EP19" s="208"/>
      <c r="EQ19" s="208"/>
      <c r="ER19" s="208"/>
      <c r="ES19" s="208"/>
      <c r="ET19" s="208"/>
      <c r="EU19" s="208"/>
      <c r="EV19" s="208"/>
      <c r="EW19" s="208"/>
      <c r="EX19" s="208"/>
      <c r="EY19" s="208"/>
      <c r="EZ19" s="208"/>
      <c r="FA19" s="208"/>
      <c r="FB19" s="208"/>
      <c r="FC19" s="208"/>
      <c r="FD19" s="208"/>
      <c r="FE19" s="208"/>
      <c r="FF19" s="208"/>
      <c r="FG19" s="208"/>
      <c r="FH19" s="208"/>
      <c r="FI19" s="208"/>
      <c r="FJ19" s="208"/>
      <c r="FK19" s="208"/>
      <c r="FL19" s="208"/>
      <c r="FM19" s="208"/>
      <c r="FN19" s="208"/>
      <c r="FO19" s="208"/>
      <c r="FP19" s="208"/>
      <c r="FQ19" s="208"/>
      <c r="FR19" s="208"/>
      <c r="FS19" s="208"/>
      <c r="FT19" s="208"/>
      <c r="FU19" s="208"/>
      <c r="FV19" s="208"/>
      <c r="FW19" s="208"/>
      <c r="FX19" s="208"/>
      <c r="FY19" s="208"/>
      <c r="FZ19" s="208"/>
      <c r="GA19" s="208"/>
      <c r="GB19" s="208"/>
      <c r="GC19" s="208"/>
      <c r="GD19" s="208"/>
      <c r="GE19" s="208"/>
      <c r="GF19" s="208"/>
      <c r="GG19" s="208"/>
      <c r="GH19" s="208"/>
      <c r="GI19" s="208"/>
      <c r="GJ19" s="208"/>
      <c r="GK19" s="208"/>
      <c r="GL19" s="208"/>
      <c r="GM19" s="208"/>
      <c r="GN19" s="208"/>
      <c r="GO19" s="208"/>
      <c r="GP19" s="208"/>
      <c r="GQ19" s="208"/>
      <c r="GR19" s="208"/>
      <c r="GS19" s="208"/>
      <c r="GT19" s="208"/>
      <c r="GU19" s="208"/>
      <c r="GV19" s="208"/>
      <c r="GW19" s="208"/>
      <c r="GX19" s="208"/>
      <c r="GY19" s="208"/>
      <c r="GZ19" s="208"/>
      <c r="HA19" s="208"/>
      <c r="HB19" s="208"/>
      <c r="HC19" s="208"/>
      <c r="HD19" s="208"/>
      <c r="HE19" s="208"/>
      <c r="HF19" s="208"/>
    </row>
    <row r="20" spans="1:214" s="209" customFormat="1" ht="18" customHeight="1" x14ac:dyDescent="0.15">
      <c r="A20" s="216" t="s">
        <v>221</v>
      </c>
      <c r="B20" s="216" t="s">
        <v>233</v>
      </c>
      <c r="C20" s="216"/>
      <c r="D20" s="216"/>
      <c r="E20" s="217">
        <f t="shared" si="0"/>
        <v>0</v>
      </c>
      <c r="F20" s="217"/>
      <c r="G20" s="217"/>
      <c r="H20" s="217"/>
      <c r="I20" s="217"/>
      <c r="J20" s="217"/>
      <c r="K20" s="217">
        <f t="shared" si="1"/>
        <v>0</v>
      </c>
      <c r="L20" s="217"/>
      <c r="M20" s="217"/>
      <c r="N20" s="217"/>
      <c r="O20" s="217"/>
      <c r="P20" s="217">
        <f t="shared" si="2"/>
        <v>0</v>
      </c>
      <c r="Q20" s="217"/>
      <c r="R20" s="217"/>
      <c r="S20" s="21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c r="EC20" s="208"/>
      <c r="ED20" s="208"/>
      <c r="EE20" s="208"/>
      <c r="EF20" s="208"/>
      <c r="EG20" s="208"/>
      <c r="EH20" s="208"/>
      <c r="EI20" s="208"/>
      <c r="EJ20" s="208"/>
      <c r="EK20" s="208"/>
      <c r="EL20" s="208"/>
      <c r="EM20" s="208"/>
      <c r="EN20" s="208"/>
      <c r="EO20" s="208"/>
      <c r="EP20" s="208"/>
      <c r="EQ20" s="208"/>
      <c r="ER20" s="208"/>
      <c r="ES20" s="208"/>
      <c r="ET20" s="208"/>
      <c r="EU20" s="208"/>
      <c r="EV20" s="208"/>
      <c r="EW20" s="208"/>
      <c r="EX20" s="208"/>
      <c r="EY20" s="208"/>
      <c r="EZ20" s="208"/>
      <c r="FA20" s="208"/>
      <c r="FB20" s="208"/>
      <c r="FC20" s="208"/>
      <c r="FD20" s="208"/>
      <c r="FE20" s="208"/>
      <c r="FF20" s="208"/>
      <c r="FG20" s="208"/>
      <c r="FH20" s="208"/>
      <c r="FI20" s="208"/>
      <c r="FJ20" s="208"/>
      <c r="FK20" s="208"/>
      <c r="FL20" s="208"/>
      <c r="FM20" s="208"/>
      <c r="FN20" s="208"/>
      <c r="FO20" s="208"/>
      <c r="FP20" s="208"/>
      <c r="FQ20" s="208"/>
      <c r="FR20" s="208"/>
      <c r="FS20" s="208"/>
      <c r="FT20" s="208"/>
      <c r="FU20" s="208"/>
      <c r="FV20" s="208"/>
      <c r="FW20" s="208"/>
      <c r="FX20" s="208"/>
      <c r="FY20" s="208"/>
      <c r="FZ20" s="208"/>
      <c r="GA20" s="208"/>
      <c r="GB20" s="208"/>
      <c r="GC20" s="208"/>
      <c r="GD20" s="208"/>
      <c r="GE20" s="208"/>
      <c r="GF20" s="208"/>
      <c r="GG20" s="208"/>
      <c r="GH20" s="208"/>
      <c r="GI20" s="208"/>
      <c r="GJ20" s="208"/>
      <c r="GK20" s="208"/>
      <c r="GL20" s="208"/>
      <c r="GM20" s="208"/>
      <c r="GN20" s="208"/>
      <c r="GO20" s="208"/>
      <c r="GP20" s="208"/>
      <c r="GQ20" s="208"/>
      <c r="GR20" s="208"/>
      <c r="GS20" s="208"/>
      <c r="GT20" s="208"/>
      <c r="GU20" s="208"/>
      <c r="GV20" s="208"/>
      <c r="GW20" s="208"/>
      <c r="GX20" s="208"/>
      <c r="GY20" s="208"/>
      <c r="GZ20" s="208"/>
      <c r="HA20" s="208"/>
      <c r="HB20" s="208"/>
      <c r="HC20" s="208"/>
      <c r="HD20" s="208"/>
      <c r="HE20" s="208"/>
      <c r="HF20" s="208"/>
    </row>
    <row r="21" spans="1:214" s="209" customFormat="1" ht="18" customHeight="1" x14ac:dyDescent="0.15">
      <c r="A21" s="216" t="s">
        <v>219</v>
      </c>
      <c r="B21" s="216" t="s">
        <v>234</v>
      </c>
      <c r="C21" s="216"/>
      <c r="D21" s="216"/>
      <c r="E21" s="217">
        <f t="shared" si="0"/>
        <v>0</v>
      </c>
      <c r="F21" s="217"/>
      <c r="G21" s="217"/>
      <c r="H21" s="217"/>
      <c r="I21" s="217"/>
      <c r="J21" s="217"/>
      <c r="K21" s="217">
        <f t="shared" si="1"/>
        <v>0</v>
      </c>
      <c r="L21" s="217"/>
      <c r="M21" s="217"/>
      <c r="N21" s="217"/>
      <c r="O21" s="217"/>
      <c r="P21" s="217">
        <f t="shared" si="2"/>
        <v>0</v>
      </c>
      <c r="Q21" s="217"/>
      <c r="R21" s="217"/>
      <c r="S21" s="21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08"/>
      <c r="CH21" s="208"/>
      <c r="CI21" s="208"/>
      <c r="CJ21" s="208"/>
      <c r="CK21" s="208"/>
      <c r="CL21" s="208"/>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8"/>
      <c r="DR21" s="208"/>
      <c r="DS21" s="208"/>
      <c r="DT21" s="208"/>
      <c r="DU21" s="208"/>
      <c r="DV21" s="208"/>
      <c r="DW21" s="208"/>
      <c r="DX21" s="208"/>
      <c r="DY21" s="208"/>
      <c r="DZ21" s="208"/>
      <c r="EA21" s="208"/>
      <c r="EB21" s="208"/>
      <c r="EC21" s="208"/>
      <c r="ED21" s="208"/>
      <c r="EE21" s="208"/>
      <c r="EF21" s="208"/>
      <c r="EG21" s="208"/>
      <c r="EH21" s="208"/>
      <c r="EI21" s="208"/>
      <c r="EJ21" s="208"/>
      <c r="EK21" s="208"/>
      <c r="EL21" s="208"/>
      <c r="EM21" s="208"/>
      <c r="EN21" s="208"/>
      <c r="EO21" s="208"/>
      <c r="EP21" s="208"/>
      <c r="EQ21" s="208"/>
      <c r="ER21" s="208"/>
      <c r="ES21" s="208"/>
      <c r="ET21" s="208"/>
      <c r="EU21" s="208"/>
      <c r="EV21" s="208"/>
      <c r="EW21" s="208"/>
      <c r="EX21" s="208"/>
      <c r="EY21" s="208"/>
      <c r="EZ21" s="208"/>
      <c r="FA21" s="208"/>
      <c r="FB21" s="208"/>
      <c r="FC21" s="208"/>
      <c r="FD21" s="208"/>
      <c r="FE21" s="208"/>
      <c r="FF21" s="208"/>
      <c r="FG21" s="208"/>
      <c r="FH21" s="208"/>
      <c r="FI21" s="208"/>
      <c r="FJ21" s="208"/>
      <c r="FK21" s="208"/>
      <c r="FL21" s="208"/>
      <c r="FM21" s="208"/>
      <c r="FN21" s="208"/>
      <c r="FO21" s="208"/>
      <c r="FP21" s="208"/>
      <c r="FQ21" s="208"/>
      <c r="FR21" s="208"/>
      <c r="FS21" s="208"/>
      <c r="FT21" s="208"/>
      <c r="FU21" s="208"/>
      <c r="FV21" s="208"/>
      <c r="FW21" s="208"/>
      <c r="FX21" s="208"/>
      <c r="FY21" s="208"/>
      <c r="FZ21" s="208"/>
      <c r="GA21" s="208"/>
      <c r="GB21" s="208"/>
      <c r="GC21" s="208"/>
      <c r="GD21" s="208"/>
      <c r="GE21" s="208"/>
      <c r="GF21" s="208"/>
      <c r="GG21" s="208"/>
      <c r="GH21" s="208"/>
      <c r="GI21" s="208"/>
      <c r="GJ21" s="208"/>
      <c r="GK21" s="208"/>
      <c r="GL21" s="208"/>
      <c r="GM21" s="208"/>
      <c r="GN21" s="208"/>
      <c r="GO21" s="208"/>
      <c r="GP21" s="208"/>
      <c r="GQ21" s="208"/>
      <c r="GR21" s="208"/>
      <c r="GS21" s="208"/>
      <c r="GT21" s="208"/>
      <c r="GU21" s="208"/>
      <c r="GV21" s="208"/>
      <c r="GW21" s="208"/>
      <c r="GX21" s="208"/>
      <c r="GY21" s="208"/>
      <c r="GZ21" s="208"/>
      <c r="HA21" s="208"/>
      <c r="HB21" s="208"/>
      <c r="HC21" s="208"/>
      <c r="HD21" s="208"/>
      <c r="HE21" s="208"/>
      <c r="HF21" s="208"/>
    </row>
    <row r="22" spans="1:214" s="209" customFormat="1" ht="18" customHeight="1" x14ac:dyDescent="0.15">
      <c r="A22" s="216" t="s">
        <v>219</v>
      </c>
      <c r="B22" s="216" t="s">
        <v>235</v>
      </c>
      <c r="C22" s="216"/>
      <c r="D22" s="216"/>
      <c r="E22" s="217">
        <f t="shared" si="0"/>
        <v>0</v>
      </c>
      <c r="F22" s="217"/>
      <c r="G22" s="217"/>
      <c r="H22" s="217"/>
      <c r="I22" s="217"/>
      <c r="J22" s="217"/>
      <c r="K22" s="217">
        <f t="shared" si="1"/>
        <v>0</v>
      </c>
      <c r="L22" s="217"/>
      <c r="M22" s="217"/>
      <c r="N22" s="217"/>
      <c r="O22" s="217"/>
      <c r="P22" s="217">
        <f t="shared" si="2"/>
        <v>0</v>
      </c>
      <c r="Q22" s="217"/>
      <c r="R22" s="217"/>
      <c r="S22" s="21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208"/>
      <c r="EL22" s="208"/>
      <c r="EM22" s="208"/>
      <c r="EN22" s="208"/>
      <c r="EO22" s="208"/>
      <c r="EP22" s="208"/>
      <c r="EQ22" s="208"/>
      <c r="ER22" s="208"/>
      <c r="ES22" s="208"/>
      <c r="ET22" s="208"/>
      <c r="EU22" s="208"/>
      <c r="EV22" s="208"/>
      <c r="EW22" s="208"/>
      <c r="EX22" s="208"/>
      <c r="EY22" s="208"/>
      <c r="EZ22" s="208"/>
      <c r="FA22" s="208"/>
      <c r="FB22" s="208"/>
      <c r="FC22" s="208"/>
      <c r="FD22" s="208"/>
      <c r="FE22" s="208"/>
      <c r="FF22" s="208"/>
      <c r="FG22" s="208"/>
      <c r="FH22" s="208"/>
      <c r="FI22" s="208"/>
      <c r="FJ22" s="208"/>
      <c r="FK22" s="208"/>
      <c r="FL22" s="208"/>
      <c r="FM22" s="208"/>
      <c r="FN22" s="208"/>
      <c r="FO22" s="208"/>
      <c r="FP22" s="208"/>
      <c r="FQ22" s="208"/>
      <c r="FR22" s="208"/>
      <c r="FS22" s="208"/>
      <c r="FT22" s="208"/>
      <c r="FU22" s="208"/>
      <c r="FV22" s="208"/>
      <c r="FW22" s="208"/>
      <c r="FX22" s="208"/>
      <c r="FY22" s="208"/>
      <c r="FZ22" s="208"/>
      <c r="GA22" s="208"/>
      <c r="GB22" s="208"/>
      <c r="GC22" s="208"/>
      <c r="GD22" s="208"/>
      <c r="GE22" s="208"/>
      <c r="GF22" s="208"/>
      <c r="GG22" s="208"/>
      <c r="GH22" s="208"/>
      <c r="GI22" s="208"/>
      <c r="GJ22" s="208"/>
      <c r="GK22" s="208"/>
      <c r="GL22" s="208"/>
      <c r="GM22" s="208"/>
      <c r="GN22" s="208"/>
      <c r="GO22" s="208"/>
      <c r="GP22" s="208"/>
      <c r="GQ22" s="208"/>
      <c r="GR22" s="208"/>
      <c r="GS22" s="208"/>
      <c r="GT22" s="208"/>
      <c r="GU22" s="208"/>
      <c r="GV22" s="208"/>
      <c r="GW22" s="208"/>
      <c r="GX22" s="208"/>
      <c r="GY22" s="208"/>
      <c r="GZ22" s="208"/>
      <c r="HA22" s="208"/>
      <c r="HB22" s="208"/>
      <c r="HC22" s="208"/>
      <c r="HD22" s="208"/>
      <c r="HE22" s="208"/>
      <c r="HF22" s="208"/>
    </row>
    <row r="23" spans="1:214" s="209" customFormat="1" ht="18" customHeight="1" x14ac:dyDescent="0.15">
      <c r="A23" s="216" t="s">
        <v>224</v>
      </c>
      <c r="B23" s="216" t="s">
        <v>236</v>
      </c>
      <c r="C23" s="216"/>
      <c r="D23" s="216"/>
      <c r="E23" s="217">
        <f t="shared" si="0"/>
        <v>310000</v>
      </c>
      <c r="F23" s="217">
        <f>SUM(F8:F22)</f>
        <v>300000</v>
      </c>
      <c r="G23" s="217">
        <f t="shared" ref="G23:I23" si="3">SUM(G8:G22)</f>
        <v>10000</v>
      </c>
      <c r="H23" s="217">
        <f t="shared" si="3"/>
        <v>0</v>
      </c>
      <c r="I23" s="217">
        <f t="shared" si="3"/>
        <v>0</v>
      </c>
      <c r="J23" s="217"/>
      <c r="K23" s="217">
        <f t="shared" si="1"/>
        <v>0</v>
      </c>
      <c r="L23" s="217">
        <f>SUM(L8:L22)</f>
        <v>0</v>
      </c>
      <c r="M23" s="217">
        <f t="shared" ref="M23:O23" si="4">SUM(M8:M22)</f>
        <v>0</v>
      </c>
      <c r="N23" s="217">
        <f t="shared" si="4"/>
        <v>0</v>
      </c>
      <c r="O23" s="217">
        <f t="shared" si="4"/>
        <v>0</v>
      </c>
      <c r="P23" s="217">
        <f t="shared" si="2"/>
        <v>0</v>
      </c>
      <c r="Q23" s="217"/>
      <c r="R23" s="217"/>
      <c r="S23" s="219">
        <f>E23-G23</f>
        <v>300000</v>
      </c>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8"/>
      <c r="DR23" s="208"/>
      <c r="DS23" s="208"/>
      <c r="DT23" s="208"/>
      <c r="DU23" s="208"/>
      <c r="DV23" s="208"/>
      <c r="DW23" s="208"/>
      <c r="DX23" s="208"/>
      <c r="DY23" s="208"/>
      <c r="DZ23" s="208"/>
      <c r="EA23" s="208"/>
      <c r="EB23" s="208"/>
      <c r="EC23" s="208"/>
      <c r="ED23" s="208"/>
      <c r="EE23" s="208"/>
      <c r="EF23" s="208"/>
      <c r="EG23" s="208"/>
      <c r="EH23" s="208"/>
      <c r="EI23" s="208"/>
      <c r="EJ23" s="208"/>
      <c r="EK23" s="208"/>
      <c r="EL23" s="208"/>
      <c r="EM23" s="208"/>
      <c r="EN23" s="208"/>
      <c r="EO23" s="208"/>
      <c r="EP23" s="208"/>
      <c r="EQ23" s="208"/>
      <c r="ER23" s="208"/>
      <c r="ES23" s="208"/>
      <c r="ET23" s="208"/>
      <c r="EU23" s="208"/>
      <c r="EV23" s="208"/>
      <c r="EW23" s="208"/>
      <c r="EX23" s="208"/>
      <c r="EY23" s="208"/>
      <c r="EZ23" s="208"/>
      <c r="FA23" s="208"/>
      <c r="FB23" s="208"/>
      <c r="FC23" s="208"/>
      <c r="FD23" s="208"/>
      <c r="FE23" s="208"/>
      <c r="FF23" s="208"/>
      <c r="FG23" s="208"/>
      <c r="FH23" s="208"/>
      <c r="FI23" s="208"/>
      <c r="FJ23" s="208"/>
      <c r="FK23" s="208"/>
      <c r="FL23" s="208"/>
      <c r="FM23" s="208"/>
      <c r="FN23" s="208"/>
      <c r="FO23" s="208"/>
      <c r="FP23" s="208"/>
      <c r="FQ23" s="208"/>
      <c r="FR23" s="208"/>
      <c r="FS23" s="208"/>
      <c r="FT23" s="208"/>
      <c r="FU23" s="208"/>
      <c r="FV23" s="208"/>
      <c r="FW23" s="208"/>
      <c r="FX23" s="208"/>
      <c r="FY23" s="208"/>
      <c r="FZ23" s="208"/>
      <c r="GA23" s="208"/>
      <c r="GB23" s="208"/>
      <c r="GC23" s="208"/>
      <c r="GD23" s="208"/>
      <c r="GE23" s="208"/>
      <c r="GF23" s="208"/>
      <c r="GG23" s="208"/>
      <c r="GH23" s="208"/>
      <c r="GI23" s="208"/>
      <c r="GJ23" s="208"/>
      <c r="GK23" s="208"/>
      <c r="GL23" s="208"/>
      <c r="GM23" s="208"/>
      <c r="GN23" s="208"/>
      <c r="GO23" s="208"/>
      <c r="GP23" s="208"/>
      <c r="GQ23" s="208"/>
      <c r="GR23" s="208"/>
      <c r="GS23" s="208"/>
      <c r="GT23" s="208"/>
      <c r="GU23" s="208"/>
      <c r="GV23" s="208"/>
      <c r="GW23" s="208"/>
      <c r="GX23" s="208"/>
      <c r="GY23" s="208"/>
      <c r="GZ23" s="208"/>
      <c r="HA23" s="208"/>
      <c r="HB23" s="208"/>
      <c r="HC23" s="208"/>
      <c r="HD23" s="208"/>
      <c r="HE23" s="208"/>
      <c r="HF23" s="208"/>
    </row>
    <row r="24" spans="1:214" s="209" customFormat="1" ht="18" customHeight="1" x14ac:dyDescent="0.15">
      <c r="A24" s="216"/>
      <c r="B24" s="216"/>
      <c r="C24" s="216"/>
      <c r="D24" s="216"/>
      <c r="E24" s="217"/>
      <c r="F24" s="217"/>
      <c r="G24" s="217"/>
      <c r="H24" s="217"/>
      <c r="I24" s="217"/>
      <c r="J24" s="217"/>
      <c r="K24" s="217"/>
      <c r="L24" s="217"/>
      <c r="M24" s="217"/>
      <c r="N24" s="217"/>
      <c r="O24" s="217"/>
      <c r="P24" s="217"/>
      <c r="Q24" s="217"/>
      <c r="R24" s="217"/>
      <c r="S24" s="21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08"/>
      <c r="CQ24" s="208"/>
      <c r="CR24" s="208"/>
      <c r="CS24" s="208"/>
      <c r="CT24" s="208"/>
      <c r="CU24" s="208"/>
      <c r="CV24" s="208"/>
      <c r="CW24" s="208"/>
      <c r="CX24" s="208"/>
      <c r="CY24" s="208"/>
      <c r="CZ24" s="208"/>
      <c r="DA24" s="208"/>
      <c r="DB24" s="208"/>
      <c r="DC24" s="208"/>
      <c r="DD24" s="208"/>
      <c r="DE24" s="208"/>
      <c r="DF24" s="208"/>
      <c r="DG24" s="208"/>
      <c r="DH24" s="208"/>
      <c r="DI24" s="208"/>
      <c r="DJ24" s="208"/>
      <c r="DK24" s="208"/>
      <c r="DL24" s="208"/>
      <c r="DM24" s="208"/>
      <c r="DN24" s="208"/>
      <c r="DO24" s="208"/>
      <c r="DP24" s="208"/>
      <c r="DQ24" s="208"/>
      <c r="DR24" s="208"/>
      <c r="DS24" s="208"/>
      <c r="DT24" s="208"/>
      <c r="DU24" s="208"/>
      <c r="DV24" s="208"/>
      <c r="DW24" s="208"/>
      <c r="DX24" s="208"/>
      <c r="DY24" s="208"/>
      <c r="DZ24" s="208"/>
      <c r="EA24" s="208"/>
      <c r="EB24" s="208"/>
      <c r="EC24" s="208"/>
      <c r="ED24" s="208"/>
      <c r="EE24" s="208"/>
      <c r="EF24" s="208"/>
      <c r="EG24" s="208"/>
      <c r="EH24" s="208"/>
      <c r="EI24" s="208"/>
      <c r="EJ24" s="208"/>
      <c r="EK24" s="208"/>
      <c r="EL24" s="208"/>
      <c r="EM24" s="208"/>
      <c r="EN24" s="208"/>
      <c r="EO24" s="208"/>
      <c r="EP24" s="208"/>
      <c r="EQ24" s="208"/>
      <c r="ER24" s="208"/>
      <c r="ES24" s="208"/>
      <c r="ET24" s="208"/>
      <c r="EU24" s="208"/>
      <c r="EV24" s="208"/>
      <c r="EW24" s="208"/>
      <c r="EX24" s="208"/>
      <c r="EY24" s="208"/>
      <c r="EZ24" s="208"/>
      <c r="FA24" s="208"/>
      <c r="FB24" s="208"/>
      <c r="FC24" s="208"/>
      <c r="FD24" s="208"/>
      <c r="FE24" s="208"/>
      <c r="FF24" s="208"/>
      <c r="FG24" s="208"/>
      <c r="FH24" s="208"/>
      <c r="FI24" s="208"/>
      <c r="FJ24" s="208"/>
      <c r="FK24" s="208"/>
      <c r="FL24" s="208"/>
      <c r="FM24" s="208"/>
      <c r="FN24" s="208"/>
      <c r="FO24" s="208"/>
      <c r="FP24" s="208"/>
      <c r="FQ24" s="208"/>
      <c r="FR24" s="208"/>
      <c r="FS24" s="208"/>
      <c r="FT24" s="208"/>
      <c r="FU24" s="208"/>
      <c r="FV24" s="208"/>
      <c r="FW24" s="208"/>
      <c r="FX24" s="208"/>
      <c r="FY24" s="208"/>
      <c r="FZ24" s="208"/>
      <c r="GA24" s="208"/>
      <c r="GB24" s="208"/>
      <c r="GC24" s="208"/>
      <c r="GD24" s="208"/>
      <c r="GE24" s="208"/>
      <c r="GF24" s="208"/>
      <c r="GG24" s="208"/>
      <c r="GH24" s="208"/>
      <c r="GI24" s="208"/>
      <c r="GJ24" s="208"/>
      <c r="GK24" s="208"/>
      <c r="GL24" s="208"/>
      <c r="GM24" s="208"/>
      <c r="GN24" s="208"/>
      <c r="GO24" s="208"/>
      <c r="GP24" s="208"/>
      <c r="GQ24" s="208"/>
      <c r="GR24" s="208"/>
      <c r="GS24" s="208"/>
      <c r="GT24" s="208"/>
      <c r="GU24" s="208"/>
      <c r="GV24" s="208"/>
      <c r="GW24" s="208"/>
      <c r="GX24" s="208"/>
      <c r="GY24" s="208"/>
      <c r="GZ24" s="208"/>
      <c r="HA24" s="208"/>
      <c r="HB24" s="208"/>
      <c r="HC24" s="208"/>
      <c r="HD24" s="208"/>
      <c r="HE24" s="208"/>
      <c r="HF24" s="208"/>
    </row>
    <row r="25" spans="1:214" s="209" customFormat="1" ht="18" customHeight="1" x14ac:dyDescent="0.15">
      <c r="A25" s="216" t="s">
        <v>237</v>
      </c>
      <c r="B25" s="216" t="s">
        <v>232</v>
      </c>
      <c r="C25" s="216"/>
      <c r="D25" s="216"/>
      <c r="E25" s="217">
        <f t="shared" ref="E25:E28" si="5">SUM(F25:I25)</f>
        <v>150000</v>
      </c>
      <c r="F25" s="217">
        <v>150000</v>
      </c>
      <c r="G25" s="217">
        <v>0</v>
      </c>
      <c r="H25" s="217"/>
      <c r="I25" s="217"/>
      <c r="J25" s="217"/>
      <c r="K25" s="217">
        <f t="shared" ref="K25:K28" si="6">SUM(L25:O25)</f>
        <v>0</v>
      </c>
      <c r="L25" s="217"/>
      <c r="M25" s="217"/>
      <c r="N25" s="217"/>
      <c r="O25" s="217"/>
      <c r="P25" s="217">
        <f t="shared" ref="P25:P27" si="7">SUM(Q25:R25)</f>
        <v>0</v>
      </c>
      <c r="Q25" s="217"/>
      <c r="R25" s="217"/>
      <c r="S25" s="21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c r="CC25" s="208"/>
      <c r="CD25" s="208"/>
      <c r="CE25" s="208"/>
      <c r="CF25" s="208"/>
      <c r="CG25" s="208"/>
      <c r="CH25" s="208"/>
      <c r="CI25" s="208"/>
      <c r="CJ25" s="208"/>
      <c r="CK25" s="208"/>
      <c r="CL25" s="208"/>
      <c r="CM25" s="208"/>
      <c r="CN25" s="208"/>
      <c r="CO25" s="208"/>
      <c r="CP25" s="208"/>
      <c r="CQ25" s="208"/>
      <c r="CR25" s="208"/>
      <c r="CS25" s="208"/>
      <c r="CT25" s="208"/>
      <c r="CU25" s="208"/>
      <c r="CV25" s="208"/>
      <c r="CW25" s="208"/>
      <c r="CX25" s="208"/>
      <c r="CY25" s="208"/>
      <c r="CZ25" s="208"/>
      <c r="DA25" s="208"/>
      <c r="DB25" s="208"/>
      <c r="DC25" s="208"/>
      <c r="DD25" s="208"/>
      <c r="DE25" s="208"/>
      <c r="DF25" s="208"/>
      <c r="DG25" s="208"/>
      <c r="DH25" s="208"/>
      <c r="DI25" s="208"/>
      <c r="DJ25" s="208"/>
      <c r="DK25" s="208"/>
      <c r="DL25" s="208"/>
      <c r="DM25" s="208"/>
      <c r="DN25" s="208"/>
      <c r="DO25" s="208"/>
      <c r="DP25" s="208"/>
      <c r="DQ25" s="208"/>
      <c r="DR25" s="208"/>
      <c r="DS25" s="208"/>
      <c r="DT25" s="208"/>
      <c r="DU25" s="208"/>
      <c r="DV25" s="208"/>
      <c r="DW25" s="208"/>
      <c r="DX25" s="208"/>
      <c r="DY25" s="208"/>
      <c r="DZ25" s="208"/>
      <c r="EA25" s="208"/>
      <c r="EB25" s="208"/>
      <c r="EC25" s="208"/>
      <c r="ED25" s="208"/>
      <c r="EE25" s="208"/>
      <c r="EF25" s="208"/>
      <c r="EG25" s="208"/>
      <c r="EH25" s="208"/>
      <c r="EI25" s="208"/>
      <c r="EJ25" s="208"/>
      <c r="EK25" s="208"/>
      <c r="EL25" s="208"/>
      <c r="EM25" s="208"/>
      <c r="EN25" s="208"/>
      <c r="EO25" s="208"/>
      <c r="EP25" s="208"/>
      <c r="EQ25" s="208"/>
      <c r="ER25" s="208"/>
      <c r="ES25" s="208"/>
      <c r="ET25" s="208"/>
      <c r="EU25" s="208"/>
      <c r="EV25" s="208"/>
      <c r="EW25" s="208"/>
      <c r="EX25" s="208"/>
      <c r="EY25" s="208"/>
      <c r="EZ25" s="208"/>
      <c r="FA25" s="208"/>
      <c r="FB25" s="208"/>
      <c r="FC25" s="208"/>
      <c r="FD25" s="208"/>
      <c r="FE25" s="208"/>
      <c r="FF25" s="208"/>
      <c r="FG25" s="208"/>
      <c r="FH25" s="208"/>
      <c r="FI25" s="208"/>
      <c r="FJ25" s="208"/>
      <c r="FK25" s="208"/>
      <c r="FL25" s="208"/>
      <c r="FM25" s="208"/>
      <c r="FN25" s="208"/>
      <c r="FO25" s="208"/>
      <c r="FP25" s="208"/>
      <c r="FQ25" s="208"/>
      <c r="FR25" s="208"/>
      <c r="FS25" s="208"/>
      <c r="FT25" s="208"/>
      <c r="FU25" s="208"/>
      <c r="FV25" s="208"/>
      <c r="FW25" s="208"/>
      <c r="FX25" s="208"/>
      <c r="FY25" s="208"/>
      <c r="FZ25" s="208"/>
      <c r="GA25" s="208"/>
      <c r="GB25" s="208"/>
      <c r="GC25" s="208"/>
      <c r="GD25" s="208"/>
      <c r="GE25" s="208"/>
      <c r="GF25" s="208"/>
      <c r="GG25" s="208"/>
      <c r="GH25" s="208"/>
      <c r="GI25" s="208"/>
      <c r="GJ25" s="208"/>
      <c r="GK25" s="208"/>
      <c r="GL25" s="208"/>
      <c r="GM25" s="208"/>
      <c r="GN25" s="208"/>
      <c r="GO25" s="208"/>
      <c r="GP25" s="208"/>
      <c r="GQ25" s="208"/>
      <c r="GR25" s="208"/>
      <c r="GS25" s="208"/>
      <c r="GT25" s="208"/>
      <c r="GU25" s="208"/>
      <c r="GV25" s="208"/>
      <c r="GW25" s="208"/>
      <c r="GX25" s="208"/>
      <c r="GY25" s="208"/>
      <c r="GZ25" s="208"/>
      <c r="HA25" s="208"/>
      <c r="HB25" s="208"/>
      <c r="HC25" s="208"/>
      <c r="HD25" s="208"/>
      <c r="HE25" s="208"/>
      <c r="HF25" s="208"/>
    </row>
    <row r="26" spans="1:214" s="209" customFormat="1" ht="18" customHeight="1" x14ac:dyDescent="0.15">
      <c r="A26" s="216" t="s">
        <v>237</v>
      </c>
      <c r="B26" s="216" t="s">
        <v>233</v>
      </c>
      <c r="C26" s="216"/>
      <c r="D26" s="216"/>
      <c r="E26" s="217">
        <f t="shared" si="5"/>
        <v>0</v>
      </c>
      <c r="F26" s="217"/>
      <c r="G26" s="217"/>
      <c r="H26" s="217"/>
      <c r="I26" s="217"/>
      <c r="J26" s="217"/>
      <c r="K26" s="217">
        <f t="shared" si="6"/>
        <v>0</v>
      </c>
      <c r="L26" s="217"/>
      <c r="M26" s="217"/>
      <c r="N26" s="217"/>
      <c r="O26" s="217"/>
      <c r="P26" s="217">
        <f t="shared" si="7"/>
        <v>0</v>
      </c>
      <c r="Q26" s="217"/>
      <c r="R26" s="217"/>
      <c r="S26" s="21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8"/>
      <c r="DN26" s="208"/>
      <c r="DO26" s="208"/>
      <c r="DP26" s="208"/>
      <c r="DQ26" s="208"/>
      <c r="DR26" s="208"/>
      <c r="DS26" s="208"/>
      <c r="DT26" s="208"/>
      <c r="DU26" s="208"/>
      <c r="DV26" s="208"/>
      <c r="DW26" s="208"/>
      <c r="DX26" s="208"/>
      <c r="DY26" s="208"/>
      <c r="DZ26" s="208"/>
      <c r="EA26" s="208"/>
      <c r="EB26" s="208"/>
      <c r="EC26" s="208"/>
      <c r="ED26" s="208"/>
      <c r="EE26" s="208"/>
      <c r="EF26" s="208"/>
      <c r="EG26" s="208"/>
      <c r="EH26" s="208"/>
      <c r="EI26" s="208"/>
      <c r="EJ26" s="208"/>
      <c r="EK26" s="208"/>
      <c r="EL26" s="208"/>
      <c r="EM26" s="208"/>
      <c r="EN26" s="208"/>
      <c r="EO26" s="208"/>
      <c r="EP26" s="208"/>
      <c r="EQ26" s="208"/>
      <c r="ER26" s="208"/>
      <c r="ES26" s="208"/>
      <c r="ET26" s="208"/>
      <c r="EU26" s="208"/>
      <c r="EV26" s="208"/>
      <c r="EW26" s="208"/>
      <c r="EX26" s="208"/>
      <c r="EY26" s="208"/>
      <c r="EZ26" s="208"/>
      <c r="FA26" s="208"/>
      <c r="FB26" s="208"/>
      <c r="FC26" s="208"/>
      <c r="FD26" s="208"/>
      <c r="FE26" s="208"/>
      <c r="FF26" s="208"/>
      <c r="FG26" s="208"/>
      <c r="FH26" s="208"/>
      <c r="FI26" s="208"/>
      <c r="FJ26" s="208"/>
      <c r="FK26" s="208"/>
      <c r="FL26" s="208"/>
      <c r="FM26" s="208"/>
      <c r="FN26" s="208"/>
      <c r="FO26" s="208"/>
      <c r="FP26" s="208"/>
      <c r="FQ26" s="208"/>
      <c r="FR26" s="208"/>
      <c r="FS26" s="208"/>
      <c r="FT26" s="208"/>
      <c r="FU26" s="208"/>
      <c r="FV26" s="208"/>
      <c r="FW26" s="208"/>
      <c r="FX26" s="208"/>
      <c r="FY26" s="208"/>
      <c r="FZ26" s="208"/>
      <c r="GA26" s="208"/>
      <c r="GB26" s="208"/>
      <c r="GC26" s="208"/>
      <c r="GD26" s="208"/>
      <c r="GE26" s="208"/>
      <c r="GF26" s="208"/>
      <c r="GG26" s="208"/>
      <c r="GH26" s="208"/>
      <c r="GI26" s="208"/>
      <c r="GJ26" s="208"/>
      <c r="GK26" s="208"/>
      <c r="GL26" s="208"/>
      <c r="GM26" s="208"/>
      <c r="GN26" s="208"/>
      <c r="GO26" s="208"/>
      <c r="GP26" s="208"/>
      <c r="GQ26" s="208"/>
      <c r="GR26" s="208"/>
      <c r="GS26" s="208"/>
      <c r="GT26" s="208"/>
      <c r="GU26" s="208"/>
      <c r="GV26" s="208"/>
      <c r="GW26" s="208"/>
      <c r="GX26" s="208"/>
      <c r="GY26" s="208"/>
      <c r="GZ26" s="208"/>
      <c r="HA26" s="208"/>
      <c r="HB26" s="208"/>
      <c r="HC26" s="208"/>
      <c r="HD26" s="208"/>
      <c r="HE26" s="208"/>
      <c r="HF26" s="208"/>
    </row>
    <row r="27" spans="1:214" s="209" customFormat="1" ht="18" customHeight="1" x14ac:dyDescent="0.15">
      <c r="A27" s="216" t="s">
        <v>237</v>
      </c>
      <c r="B27" s="216" t="s">
        <v>234</v>
      </c>
      <c r="C27" s="216"/>
      <c r="D27" s="216"/>
      <c r="E27" s="217">
        <f t="shared" si="5"/>
        <v>0</v>
      </c>
      <c r="F27" s="217"/>
      <c r="G27" s="217"/>
      <c r="H27" s="217"/>
      <c r="I27" s="217"/>
      <c r="J27" s="217"/>
      <c r="K27" s="217">
        <f t="shared" si="6"/>
        <v>0</v>
      </c>
      <c r="L27" s="217"/>
      <c r="M27" s="217"/>
      <c r="N27" s="217"/>
      <c r="O27" s="217"/>
      <c r="P27" s="217">
        <f t="shared" si="7"/>
        <v>0</v>
      </c>
      <c r="Q27" s="217"/>
      <c r="R27" s="217"/>
      <c r="S27" s="21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8"/>
      <c r="CE27" s="208"/>
      <c r="CF27" s="208"/>
      <c r="CG27" s="208"/>
      <c r="CH27" s="208"/>
      <c r="CI27" s="208"/>
      <c r="CJ27" s="208"/>
      <c r="CK27" s="208"/>
      <c r="CL27" s="208"/>
      <c r="CM27" s="208"/>
      <c r="CN27" s="208"/>
      <c r="CO27" s="208"/>
      <c r="CP27" s="208"/>
      <c r="CQ27" s="208"/>
      <c r="CR27" s="208"/>
      <c r="CS27" s="208"/>
      <c r="CT27" s="208"/>
      <c r="CU27" s="208"/>
      <c r="CV27" s="208"/>
      <c r="CW27" s="208"/>
      <c r="CX27" s="208"/>
      <c r="CY27" s="208"/>
      <c r="CZ27" s="208"/>
      <c r="DA27" s="208"/>
      <c r="DB27" s="208"/>
      <c r="DC27" s="208"/>
      <c r="DD27" s="208"/>
      <c r="DE27" s="208"/>
      <c r="DF27" s="208"/>
      <c r="DG27" s="208"/>
      <c r="DH27" s="208"/>
      <c r="DI27" s="208"/>
      <c r="DJ27" s="208"/>
      <c r="DK27" s="208"/>
      <c r="DL27" s="208"/>
      <c r="DM27" s="208"/>
      <c r="DN27" s="208"/>
      <c r="DO27" s="208"/>
      <c r="DP27" s="208"/>
      <c r="DQ27" s="208"/>
      <c r="DR27" s="208"/>
      <c r="DS27" s="208"/>
      <c r="DT27" s="208"/>
      <c r="DU27" s="208"/>
      <c r="DV27" s="208"/>
      <c r="DW27" s="208"/>
      <c r="DX27" s="208"/>
      <c r="DY27" s="208"/>
      <c r="DZ27" s="208"/>
      <c r="EA27" s="208"/>
      <c r="EB27" s="208"/>
      <c r="EC27" s="208"/>
      <c r="ED27" s="208"/>
      <c r="EE27" s="208"/>
      <c r="EF27" s="208"/>
      <c r="EG27" s="208"/>
      <c r="EH27" s="208"/>
      <c r="EI27" s="208"/>
      <c r="EJ27" s="208"/>
      <c r="EK27" s="208"/>
      <c r="EL27" s="208"/>
      <c r="EM27" s="208"/>
      <c r="EN27" s="208"/>
      <c r="EO27" s="208"/>
      <c r="EP27" s="208"/>
      <c r="EQ27" s="208"/>
      <c r="ER27" s="208"/>
      <c r="ES27" s="208"/>
      <c r="ET27" s="208"/>
      <c r="EU27" s="208"/>
      <c r="EV27" s="208"/>
      <c r="EW27" s="208"/>
      <c r="EX27" s="208"/>
      <c r="EY27" s="208"/>
      <c r="EZ27" s="208"/>
      <c r="FA27" s="208"/>
      <c r="FB27" s="208"/>
      <c r="FC27" s="208"/>
      <c r="FD27" s="208"/>
      <c r="FE27" s="208"/>
      <c r="FF27" s="208"/>
      <c r="FG27" s="208"/>
      <c r="FH27" s="208"/>
      <c r="FI27" s="208"/>
      <c r="FJ27" s="208"/>
      <c r="FK27" s="208"/>
      <c r="FL27" s="208"/>
      <c r="FM27" s="208"/>
      <c r="FN27" s="208"/>
      <c r="FO27" s="208"/>
      <c r="FP27" s="208"/>
      <c r="FQ27" s="208"/>
      <c r="FR27" s="208"/>
      <c r="FS27" s="208"/>
      <c r="FT27" s="208"/>
      <c r="FU27" s="208"/>
      <c r="FV27" s="208"/>
      <c r="FW27" s="208"/>
      <c r="FX27" s="208"/>
      <c r="FY27" s="208"/>
      <c r="FZ27" s="208"/>
      <c r="GA27" s="208"/>
      <c r="GB27" s="208"/>
      <c r="GC27" s="208"/>
      <c r="GD27" s="208"/>
      <c r="GE27" s="208"/>
      <c r="GF27" s="208"/>
      <c r="GG27" s="208"/>
      <c r="GH27" s="208"/>
      <c r="GI27" s="208"/>
      <c r="GJ27" s="208"/>
      <c r="GK27" s="208"/>
      <c r="GL27" s="208"/>
      <c r="GM27" s="208"/>
      <c r="GN27" s="208"/>
      <c r="GO27" s="208"/>
      <c r="GP27" s="208"/>
      <c r="GQ27" s="208"/>
      <c r="GR27" s="208"/>
      <c r="GS27" s="208"/>
      <c r="GT27" s="208"/>
      <c r="GU27" s="208"/>
      <c r="GV27" s="208"/>
      <c r="GW27" s="208"/>
      <c r="GX27" s="208"/>
      <c r="GY27" s="208"/>
      <c r="GZ27" s="208"/>
      <c r="HA27" s="208"/>
      <c r="HB27" s="208"/>
      <c r="HC27" s="208"/>
      <c r="HD27" s="208"/>
      <c r="HE27" s="208"/>
      <c r="HF27" s="208"/>
    </row>
    <row r="28" spans="1:214" s="209" customFormat="1" ht="18" customHeight="1" x14ac:dyDescent="0.15">
      <c r="A28" s="216" t="s">
        <v>237</v>
      </c>
      <c r="B28" s="216" t="s">
        <v>236</v>
      </c>
      <c r="C28" s="216"/>
      <c r="D28" s="216"/>
      <c r="E28" s="217">
        <f t="shared" si="5"/>
        <v>150000</v>
      </c>
      <c r="F28" s="217">
        <f>SUM(F25:F27)</f>
        <v>150000</v>
      </c>
      <c r="G28" s="217">
        <f t="shared" ref="G28:I28" si="8">SUM(G25:G27)</f>
        <v>0</v>
      </c>
      <c r="H28" s="217">
        <f t="shared" si="8"/>
        <v>0</v>
      </c>
      <c r="I28" s="217">
        <f t="shared" si="8"/>
        <v>0</v>
      </c>
      <c r="J28" s="217"/>
      <c r="K28" s="217">
        <f t="shared" si="6"/>
        <v>0</v>
      </c>
      <c r="L28" s="217">
        <f>SUM(L13:L27)</f>
        <v>0</v>
      </c>
      <c r="M28" s="217">
        <f t="shared" ref="M28:O28" si="9">SUM(M13:M27)</f>
        <v>0</v>
      </c>
      <c r="N28" s="217">
        <f t="shared" si="9"/>
        <v>0</v>
      </c>
      <c r="O28" s="217">
        <f t="shared" si="9"/>
        <v>0</v>
      </c>
      <c r="P28" s="217">
        <f>SUM(Q28:R28)</f>
        <v>0</v>
      </c>
      <c r="Q28" s="217"/>
      <c r="R28" s="217"/>
      <c r="S28" s="219">
        <f>E28-G28</f>
        <v>150000</v>
      </c>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08"/>
      <c r="DD28" s="208"/>
      <c r="DE28" s="208"/>
      <c r="DF28" s="208"/>
      <c r="DG28" s="208"/>
      <c r="DH28" s="208"/>
      <c r="DI28" s="208"/>
      <c r="DJ28" s="208"/>
      <c r="DK28" s="208"/>
      <c r="DL28" s="208"/>
      <c r="DM28" s="208"/>
      <c r="DN28" s="208"/>
      <c r="DO28" s="208"/>
      <c r="DP28" s="208"/>
      <c r="DQ28" s="208"/>
      <c r="DR28" s="208"/>
      <c r="DS28" s="208"/>
      <c r="DT28" s="208"/>
      <c r="DU28" s="208"/>
      <c r="DV28" s="208"/>
      <c r="DW28" s="208"/>
      <c r="DX28" s="208"/>
      <c r="DY28" s="208"/>
      <c r="DZ28" s="208"/>
      <c r="EA28" s="208"/>
      <c r="EB28" s="208"/>
      <c r="EC28" s="208"/>
      <c r="ED28" s="208"/>
      <c r="EE28" s="208"/>
      <c r="EF28" s="208"/>
      <c r="EG28" s="208"/>
      <c r="EH28" s="208"/>
      <c r="EI28" s="208"/>
      <c r="EJ28" s="208"/>
      <c r="EK28" s="208"/>
      <c r="EL28" s="208"/>
      <c r="EM28" s="208"/>
      <c r="EN28" s="208"/>
      <c r="EO28" s="208"/>
      <c r="EP28" s="208"/>
      <c r="EQ28" s="208"/>
      <c r="ER28" s="208"/>
      <c r="ES28" s="208"/>
      <c r="ET28" s="208"/>
      <c r="EU28" s="208"/>
      <c r="EV28" s="208"/>
      <c r="EW28" s="208"/>
      <c r="EX28" s="208"/>
      <c r="EY28" s="208"/>
      <c r="EZ28" s="208"/>
      <c r="FA28" s="208"/>
      <c r="FB28" s="208"/>
      <c r="FC28" s="208"/>
      <c r="FD28" s="208"/>
      <c r="FE28" s="208"/>
      <c r="FF28" s="208"/>
      <c r="FG28" s="208"/>
      <c r="FH28" s="208"/>
      <c r="FI28" s="208"/>
      <c r="FJ28" s="208"/>
      <c r="FK28" s="208"/>
      <c r="FL28" s="208"/>
      <c r="FM28" s="208"/>
      <c r="FN28" s="208"/>
      <c r="FO28" s="208"/>
      <c r="FP28" s="208"/>
      <c r="FQ28" s="208"/>
      <c r="FR28" s="208"/>
      <c r="FS28" s="208"/>
      <c r="FT28" s="208"/>
      <c r="FU28" s="208"/>
      <c r="FV28" s="208"/>
      <c r="FW28" s="208"/>
      <c r="FX28" s="208"/>
      <c r="FY28" s="208"/>
      <c r="FZ28" s="208"/>
      <c r="GA28" s="208"/>
      <c r="GB28" s="208"/>
      <c r="GC28" s="208"/>
      <c r="GD28" s="208"/>
      <c r="GE28" s="208"/>
      <c r="GF28" s="208"/>
      <c r="GG28" s="208"/>
      <c r="GH28" s="208"/>
      <c r="GI28" s="208"/>
      <c r="GJ28" s="208"/>
      <c r="GK28" s="208"/>
      <c r="GL28" s="208"/>
      <c r="GM28" s="208"/>
      <c r="GN28" s="208"/>
      <c r="GO28" s="208"/>
      <c r="GP28" s="208"/>
      <c r="GQ28" s="208"/>
      <c r="GR28" s="208"/>
      <c r="GS28" s="208"/>
      <c r="GT28" s="208"/>
      <c r="GU28" s="208"/>
      <c r="GV28" s="208"/>
      <c r="GW28" s="208"/>
      <c r="GX28" s="208"/>
      <c r="GY28" s="208"/>
      <c r="GZ28" s="208"/>
      <c r="HA28" s="208"/>
      <c r="HB28" s="208"/>
      <c r="HC28" s="208"/>
      <c r="HD28" s="208"/>
      <c r="HE28" s="208"/>
      <c r="HF28" s="208"/>
    </row>
    <row r="29" spans="1:214" s="209" customFormat="1" ht="18" customHeight="1" thickBot="1" x14ac:dyDescent="0.2">
      <c r="A29" s="266"/>
      <c r="B29" s="266"/>
      <c r="C29" s="266"/>
      <c r="D29" s="266"/>
      <c r="E29" s="267"/>
      <c r="F29" s="267"/>
      <c r="G29" s="267"/>
      <c r="H29" s="267"/>
      <c r="I29" s="267"/>
      <c r="J29" s="267"/>
      <c r="K29" s="267"/>
      <c r="L29" s="267"/>
      <c r="M29" s="267"/>
      <c r="N29" s="267"/>
      <c r="O29" s="267"/>
      <c r="P29" s="267"/>
      <c r="Q29" s="267"/>
      <c r="R29" s="267"/>
      <c r="S29" s="26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208"/>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8"/>
      <c r="DD29" s="208"/>
      <c r="DE29" s="208"/>
      <c r="DF29" s="208"/>
      <c r="DG29" s="208"/>
      <c r="DH29" s="208"/>
      <c r="DI29" s="208"/>
      <c r="DJ29" s="208"/>
      <c r="DK29" s="208"/>
      <c r="DL29" s="208"/>
      <c r="DM29" s="208"/>
      <c r="DN29" s="208"/>
      <c r="DO29" s="208"/>
      <c r="DP29" s="208"/>
      <c r="DQ29" s="208"/>
      <c r="DR29" s="208"/>
      <c r="DS29" s="208"/>
      <c r="DT29" s="208"/>
      <c r="DU29" s="208"/>
      <c r="DV29" s="208"/>
      <c r="DW29" s="208"/>
      <c r="DX29" s="208"/>
      <c r="DY29" s="208"/>
      <c r="DZ29" s="208"/>
      <c r="EA29" s="208"/>
      <c r="EB29" s="208"/>
      <c r="EC29" s="208"/>
      <c r="ED29" s="208"/>
      <c r="EE29" s="208"/>
      <c r="EF29" s="208"/>
      <c r="EG29" s="208"/>
      <c r="EH29" s="208"/>
      <c r="EI29" s="208"/>
      <c r="EJ29" s="208"/>
      <c r="EK29" s="208"/>
      <c r="EL29" s="208"/>
      <c r="EM29" s="208"/>
      <c r="EN29" s="208"/>
      <c r="EO29" s="208"/>
      <c r="EP29" s="208"/>
      <c r="EQ29" s="208"/>
      <c r="ER29" s="208"/>
      <c r="ES29" s="208"/>
      <c r="ET29" s="208"/>
      <c r="EU29" s="208"/>
      <c r="EV29" s="208"/>
      <c r="EW29" s="208"/>
      <c r="EX29" s="208"/>
      <c r="EY29" s="208"/>
      <c r="EZ29" s="208"/>
      <c r="FA29" s="208"/>
      <c r="FB29" s="208"/>
      <c r="FC29" s="208"/>
      <c r="FD29" s="208"/>
      <c r="FE29" s="208"/>
      <c r="FF29" s="208"/>
      <c r="FG29" s="208"/>
      <c r="FH29" s="208"/>
      <c r="FI29" s="208"/>
      <c r="FJ29" s="208"/>
      <c r="FK29" s="208"/>
      <c r="FL29" s="208"/>
      <c r="FM29" s="208"/>
      <c r="FN29" s="208"/>
      <c r="FO29" s="208"/>
      <c r="FP29" s="208"/>
      <c r="FQ29" s="208"/>
      <c r="FR29" s="208"/>
      <c r="FS29" s="208"/>
      <c r="FT29" s="208"/>
      <c r="FU29" s="208"/>
      <c r="FV29" s="208"/>
      <c r="FW29" s="208"/>
      <c r="FX29" s="208"/>
      <c r="FY29" s="208"/>
      <c r="FZ29" s="208"/>
      <c r="GA29" s="208"/>
      <c r="GB29" s="208"/>
      <c r="GC29" s="208"/>
      <c r="GD29" s="208"/>
      <c r="GE29" s="208"/>
      <c r="GF29" s="208"/>
      <c r="GG29" s="208"/>
      <c r="GH29" s="208"/>
      <c r="GI29" s="208"/>
      <c r="GJ29" s="208"/>
      <c r="GK29" s="208"/>
      <c r="GL29" s="208"/>
      <c r="GM29" s="208"/>
      <c r="GN29" s="208"/>
      <c r="GO29" s="208"/>
      <c r="GP29" s="208"/>
      <c r="GQ29" s="208"/>
      <c r="GR29" s="208"/>
      <c r="GS29" s="208"/>
      <c r="GT29" s="208"/>
      <c r="GU29" s="208"/>
      <c r="GV29" s="208"/>
      <c r="GW29" s="208"/>
      <c r="GX29" s="208"/>
      <c r="GY29" s="208"/>
      <c r="GZ29" s="208"/>
      <c r="HA29" s="208"/>
      <c r="HB29" s="208"/>
      <c r="HC29" s="208"/>
      <c r="HD29" s="208"/>
      <c r="HE29" s="208"/>
      <c r="HF29" s="208"/>
    </row>
    <row r="30" spans="1:214" s="209" customFormat="1" ht="18" customHeight="1" thickTop="1" x14ac:dyDescent="0.15">
      <c r="A30" s="262" t="s">
        <v>238</v>
      </c>
      <c r="B30" s="262" t="s">
        <v>239</v>
      </c>
      <c r="C30" s="262"/>
      <c r="D30" s="262"/>
      <c r="E30" s="263">
        <f>E23+E28</f>
        <v>460000</v>
      </c>
      <c r="F30" s="264" t="s">
        <v>239</v>
      </c>
      <c r="G30" s="264"/>
      <c r="H30" s="264" t="s">
        <v>239</v>
      </c>
      <c r="I30" s="264" t="s">
        <v>239</v>
      </c>
      <c r="J30" s="264"/>
      <c r="K30" s="264">
        <f>K23+K28</f>
        <v>0</v>
      </c>
      <c r="L30" s="264" t="s">
        <v>239</v>
      </c>
      <c r="M30" s="264" t="s">
        <v>239</v>
      </c>
      <c r="N30" s="264" t="s">
        <v>239</v>
      </c>
      <c r="O30" s="264" t="s">
        <v>239</v>
      </c>
      <c r="P30" s="264">
        <f>P23+P28</f>
        <v>0</v>
      </c>
      <c r="Q30" s="264" t="s">
        <v>239</v>
      </c>
      <c r="R30" s="264" t="s">
        <v>239</v>
      </c>
      <c r="S30" s="265">
        <f>S23+S28</f>
        <v>450000</v>
      </c>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208"/>
      <c r="EL30" s="208"/>
      <c r="EM30" s="208"/>
      <c r="EN30" s="208"/>
      <c r="EO30" s="208"/>
      <c r="EP30" s="208"/>
      <c r="EQ30" s="208"/>
      <c r="ER30" s="208"/>
      <c r="ES30" s="208"/>
      <c r="ET30" s="208"/>
      <c r="EU30" s="208"/>
      <c r="EV30" s="208"/>
      <c r="EW30" s="208"/>
      <c r="EX30" s="208"/>
      <c r="EY30" s="208"/>
      <c r="EZ30" s="208"/>
      <c r="FA30" s="208"/>
      <c r="FB30" s="208"/>
      <c r="FC30" s="208"/>
      <c r="FD30" s="208"/>
      <c r="FE30" s="208"/>
      <c r="FF30" s="208"/>
      <c r="FG30" s="208"/>
      <c r="FH30" s="208"/>
      <c r="FI30" s="208"/>
      <c r="FJ30" s="208"/>
      <c r="FK30" s="208"/>
      <c r="FL30" s="208"/>
      <c r="FM30" s="208"/>
      <c r="FN30" s="208"/>
      <c r="FO30" s="208"/>
      <c r="FP30" s="208"/>
      <c r="FQ30" s="208"/>
      <c r="FR30" s="208"/>
      <c r="FS30" s="208"/>
      <c r="FT30" s="208"/>
      <c r="FU30" s="208"/>
      <c r="FV30" s="208"/>
      <c r="FW30" s="208"/>
      <c r="FX30" s="208"/>
      <c r="FY30" s="208"/>
      <c r="FZ30" s="208"/>
      <c r="GA30" s="208"/>
      <c r="GB30" s="208"/>
      <c r="GC30" s="208"/>
      <c r="GD30" s="208"/>
      <c r="GE30" s="208"/>
      <c r="GF30" s="208"/>
      <c r="GG30" s="208"/>
      <c r="GH30" s="208"/>
      <c r="GI30" s="208"/>
      <c r="GJ30" s="208"/>
      <c r="GK30" s="208"/>
      <c r="GL30" s="208"/>
      <c r="GM30" s="208"/>
      <c r="GN30" s="208"/>
      <c r="GO30" s="208"/>
      <c r="GP30" s="208"/>
      <c r="GQ30" s="208"/>
      <c r="GR30" s="208"/>
      <c r="GS30" s="208"/>
      <c r="GT30" s="208"/>
      <c r="GU30" s="208"/>
      <c r="GV30" s="208"/>
      <c r="GW30" s="208"/>
      <c r="GX30" s="208"/>
      <c r="GY30" s="208"/>
      <c r="GZ30" s="208"/>
      <c r="HA30" s="208"/>
      <c r="HB30" s="208"/>
      <c r="HC30" s="208"/>
      <c r="HD30" s="208"/>
      <c r="HE30" s="208"/>
      <c r="HF30" s="208"/>
    </row>
  </sheetData>
  <mergeCells count="15">
    <mergeCell ref="A1:M1"/>
    <mergeCell ref="A4:A7"/>
    <mergeCell ref="B4:B7"/>
    <mergeCell ref="C4:C6"/>
    <mergeCell ref="D4:D6"/>
    <mergeCell ref="E4:I5"/>
    <mergeCell ref="J4:R5"/>
    <mergeCell ref="S4:S8"/>
    <mergeCell ref="E6:E7"/>
    <mergeCell ref="F6:I6"/>
    <mergeCell ref="J6:J7"/>
    <mergeCell ref="K6:K7"/>
    <mergeCell ref="L6:O6"/>
    <mergeCell ref="P6:P7"/>
    <mergeCell ref="Q6:R6"/>
  </mergeCells>
  <phoneticPr fontId="2"/>
  <pageMargins left="0.39370078740157483" right="0.39370078740157483" top="0.74803149606299213" bottom="0.55118110236220474" header="0.31496062992125984" footer="0.31496062992125984"/>
  <pageSetup paperSize="9" scale="82"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view="pageBreakPreview" zoomScaleNormal="100" zoomScaleSheetLayoutView="100" workbookViewId="0">
      <selection activeCell="F8" sqref="F8"/>
    </sheetView>
  </sheetViews>
  <sheetFormatPr defaultColWidth="3.5" defaultRowHeight="15" customHeight="1" x14ac:dyDescent="0.15"/>
  <cols>
    <col min="1" max="1" width="15.625" style="1" customWidth="1"/>
    <col min="2" max="2" width="22.5" style="1" customWidth="1"/>
    <col min="3" max="3" width="15.625" style="5" customWidth="1"/>
    <col min="4" max="5" width="15.625" style="1" customWidth="1"/>
    <col min="6" max="6" width="12.125" style="1" customWidth="1"/>
    <col min="7" max="7" width="15.625" style="160" customWidth="1"/>
    <col min="8" max="16384" width="3.5" style="1"/>
  </cols>
  <sheetData>
    <row r="1" spans="1:9" ht="22.5" customHeight="1" x14ac:dyDescent="0.15">
      <c r="A1" s="360" t="s">
        <v>9</v>
      </c>
      <c r="B1" s="360"/>
      <c r="C1" s="360"/>
      <c r="D1" s="360"/>
      <c r="E1" s="360"/>
      <c r="F1" s="360"/>
      <c r="G1" s="164"/>
    </row>
    <row r="2" spans="1:9" ht="22.5" customHeight="1" x14ac:dyDescent="0.15">
      <c r="A2" s="4"/>
      <c r="B2" s="4"/>
      <c r="C2" s="8"/>
      <c r="D2" s="4"/>
      <c r="E2" s="4"/>
      <c r="F2" s="4"/>
      <c r="G2" s="164"/>
    </row>
    <row r="3" spans="1:9" ht="22.5" customHeight="1" x14ac:dyDescent="0.15">
      <c r="A3" s="181" t="s">
        <v>189</v>
      </c>
      <c r="B3" s="79"/>
      <c r="C3" s="79"/>
      <c r="D3" s="79"/>
      <c r="E3" s="79"/>
      <c r="F3" s="79"/>
      <c r="G3" s="159"/>
      <c r="H3" s="57"/>
    </row>
    <row r="4" spans="1:9" ht="22.5" customHeight="1" x14ac:dyDescent="0.15">
      <c r="A4" s="182" t="s">
        <v>190</v>
      </c>
      <c r="B4" s="96"/>
      <c r="C4" s="96"/>
      <c r="D4" s="96"/>
      <c r="E4" s="96"/>
      <c r="F4" s="96"/>
      <c r="G4" s="96"/>
      <c r="H4" s="57"/>
    </row>
    <row r="5" spans="1:9" ht="22.5" customHeight="1" x14ac:dyDescent="0.15">
      <c r="A5" s="4"/>
      <c r="C5" s="8"/>
      <c r="D5" s="4"/>
      <c r="E5" s="4"/>
      <c r="F5" s="4"/>
      <c r="G5" s="164"/>
    </row>
    <row r="6" spans="1:9" ht="22.5" customHeight="1" x14ac:dyDescent="0.15">
      <c r="A6" s="6" t="s">
        <v>30</v>
      </c>
      <c r="B6" s="25"/>
      <c r="C6" s="31"/>
      <c r="D6" s="30"/>
      <c r="E6" s="30"/>
      <c r="F6" s="30"/>
      <c r="G6" s="30"/>
    </row>
    <row r="7" spans="1:9" ht="22.5" customHeight="1" x14ac:dyDescent="0.15">
      <c r="A7" s="25" t="s">
        <v>168</v>
      </c>
      <c r="B7" s="25"/>
      <c r="D7" s="25"/>
      <c r="E7" s="25"/>
      <c r="F7" s="25"/>
    </row>
    <row r="8" spans="1:9" ht="50.1" customHeight="1" x14ac:dyDescent="0.15">
      <c r="A8" s="91" t="s">
        <v>43</v>
      </c>
      <c r="B8" s="91" t="s">
        <v>39</v>
      </c>
      <c r="C8" s="92" t="s">
        <v>13</v>
      </c>
      <c r="D8" s="91" t="s">
        <v>40</v>
      </c>
      <c r="E8" s="91" t="s">
        <v>15</v>
      </c>
      <c r="F8" s="69" t="s">
        <v>247</v>
      </c>
      <c r="G8" s="166" t="s">
        <v>121</v>
      </c>
      <c r="I8" s="10"/>
    </row>
    <row r="9" spans="1:9" s="55" customFormat="1" ht="22.5" customHeight="1" x14ac:dyDescent="0.15">
      <c r="A9" s="87" t="s">
        <v>100</v>
      </c>
      <c r="B9" s="84" t="s">
        <v>162</v>
      </c>
      <c r="C9" s="99">
        <v>40000</v>
      </c>
      <c r="D9" s="146">
        <v>43647</v>
      </c>
      <c r="E9" s="147">
        <v>43707</v>
      </c>
      <c r="F9" s="73">
        <v>40000</v>
      </c>
      <c r="G9" s="64"/>
      <c r="I9" s="10"/>
    </row>
    <row r="10" spans="1:9" s="55" customFormat="1" ht="22.5" customHeight="1" x14ac:dyDescent="0.15">
      <c r="A10" s="87" t="s">
        <v>126</v>
      </c>
      <c r="B10" s="84" t="s">
        <v>162</v>
      </c>
      <c r="C10" s="99">
        <v>40000</v>
      </c>
      <c r="D10" s="146">
        <v>43647</v>
      </c>
      <c r="E10" s="147">
        <v>43707</v>
      </c>
      <c r="F10" s="73">
        <v>40000</v>
      </c>
      <c r="G10" s="64"/>
      <c r="I10" s="10"/>
    </row>
    <row r="11" spans="1:9" s="55" customFormat="1" ht="22.5" customHeight="1" x14ac:dyDescent="0.15">
      <c r="A11" s="87" t="s">
        <v>127</v>
      </c>
      <c r="B11" s="84" t="s">
        <v>162</v>
      </c>
      <c r="C11" s="99">
        <v>40000</v>
      </c>
      <c r="D11" s="146">
        <v>43647</v>
      </c>
      <c r="E11" s="147">
        <v>43707</v>
      </c>
      <c r="F11" s="73">
        <v>40000</v>
      </c>
      <c r="G11" s="64"/>
      <c r="I11" s="10"/>
    </row>
    <row r="12" spans="1:9" s="55" customFormat="1" ht="22.5" customHeight="1" x14ac:dyDescent="0.15">
      <c r="A12" s="87" t="s">
        <v>128</v>
      </c>
      <c r="B12" s="84" t="s">
        <v>162</v>
      </c>
      <c r="C12" s="99">
        <v>40000</v>
      </c>
      <c r="D12" s="146">
        <v>43647</v>
      </c>
      <c r="E12" s="147">
        <v>43707</v>
      </c>
      <c r="F12" s="73">
        <v>40000</v>
      </c>
      <c r="G12" s="64"/>
      <c r="I12" s="10"/>
    </row>
    <row r="13" spans="1:9" s="55" customFormat="1" ht="22.5" customHeight="1" x14ac:dyDescent="0.15">
      <c r="A13" s="87" t="s">
        <v>163</v>
      </c>
      <c r="B13" s="84" t="s">
        <v>162</v>
      </c>
      <c r="C13" s="99">
        <v>40000</v>
      </c>
      <c r="D13" s="146">
        <v>43647</v>
      </c>
      <c r="E13" s="147">
        <v>43707</v>
      </c>
      <c r="F13" s="73">
        <v>40000</v>
      </c>
      <c r="G13" s="64"/>
      <c r="I13" s="10"/>
    </row>
    <row r="14" spans="1:9" s="55" customFormat="1" ht="22.5" customHeight="1" x14ac:dyDescent="0.15">
      <c r="A14" s="87" t="s">
        <v>100</v>
      </c>
      <c r="B14" s="84" t="s">
        <v>164</v>
      </c>
      <c r="C14" s="99">
        <v>50000</v>
      </c>
      <c r="D14" s="146">
        <v>43850</v>
      </c>
      <c r="E14" s="147">
        <v>43861</v>
      </c>
      <c r="F14" s="73">
        <v>50000</v>
      </c>
      <c r="G14" s="64"/>
      <c r="I14" s="10"/>
    </row>
    <row r="15" spans="1:9" s="55" customFormat="1" ht="22.5" customHeight="1" x14ac:dyDescent="0.15">
      <c r="A15" s="87" t="s">
        <v>126</v>
      </c>
      <c r="B15" s="84" t="s">
        <v>164</v>
      </c>
      <c r="C15" s="99">
        <v>50000</v>
      </c>
      <c r="D15" s="146">
        <v>43850</v>
      </c>
      <c r="E15" s="147">
        <v>43861</v>
      </c>
      <c r="F15" s="73">
        <v>50000</v>
      </c>
      <c r="G15" s="64"/>
      <c r="I15" s="10"/>
    </row>
    <row r="16" spans="1:9" s="55" customFormat="1" ht="22.5" customHeight="1" x14ac:dyDescent="0.15">
      <c r="A16" s="87" t="s">
        <v>100</v>
      </c>
      <c r="B16" s="84" t="s">
        <v>164</v>
      </c>
      <c r="C16" s="99">
        <v>50000</v>
      </c>
      <c r="D16" s="146">
        <v>43850</v>
      </c>
      <c r="E16" s="147">
        <v>43861</v>
      </c>
      <c r="F16" s="73">
        <v>50000</v>
      </c>
      <c r="G16" s="64"/>
      <c r="I16" s="10"/>
    </row>
    <row r="17" spans="1:9" s="55" customFormat="1" ht="22.5" customHeight="1" x14ac:dyDescent="0.15">
      <c r="A17" s="87" t="s">
        <v>126</v>
      </c>
      <c r="B17" s="84" t="s">
        <v>164</v>
      </c>
      <c r="C17" s="99">
        <v>50000</v>
      </c>
      <c r="D17" s="146">
        <v>43850</v>
      </c>
      <c r="E17" s="147">
        <v>43861</v>
      </c>
      <c r="F17" s="73">
        <v>50000</v>
      </c>
      <c r="G17" s="64"/>
      <c r="I17" s="10"/>
    </row>
    <row r="18" spans="1:9" s="55" customFormat="1" ht="22.5" customHeight="1" thickBot="1" x14ac:dyDescent="0.2">
      <c r="A18" s="272" t="s">
        <v>127</v>
      </c>
      <c r="B18" s="228" t="s">
        <v>164</v>
      </c>
      <c r="C18" s="273">
        <v>50000</v>
      </c>
      <c r="D18" s="274">
        <v>43850</v>
      </c>
      <c r="E18" s="275">
        <v>43861</v>
      </c>
      <c r="F18" s="260">
        <v>50000</v>
      </c>
      <c r="G18" s="276"/>
      <c r="I18" s="10"/>
    </row>
    <row r="19" spans="1:9" ht="22.5" customHeight="1" thickTop="1" x14ac:dyDescent="0.15">
      <c r="A19" s="252" t="s">
        <v>10</v>
      </c>
      <c r="B19" s="269"/>
      <c r="C19" s="253">
        <f>SUM(C9:C18)</f>
        <v>450000</v>
      </c>
      <c r="D19" s="269"/>
      <c r="E19" s="269"/>
      <c r="F19" s="270">
        <f>SUM(F9:F18)</f>
        <v>450000</v>
      </c>
      <c r="G19" s="271"/>
    </row>
    <row r="20" spans="1:9" ht="22.5" customHeight="1" x14ac:dyDescent="0.15"/>
    <row r="21" spans="1:9" ht="22.5" customHeight="1" x14ac:dyDescent="0.15"/>
    <row r="22" spans="1:9" ht="22.5" customHeight="1" x14ac:dyDescent="0.15"/>
    <row r="23" spans="1:9" ht="22.5" customHeight="1" x14ac:dyDescent="0.15"/>
    <row r="24" spans="1:9" ht="22.5" customHeight="1" x14ac:dyDescent="0.15"/>
    <row r="25" spans="1:9" ht="22.5" customHeight="1" x14ac:dyDescent="0.15"/>
    <row r="26" spans="1:9" ht="22.5" customHeight="1" x14ac:dyDescent="0.15"/>
    <row r="27" spans="1:9" ht="22.5" customHeight="1" x14ac:dyDescent="0.15"/>
    <row r="28" spans="1:9" ht="22.5" customHeight="1" x14ac:dyDescent="0.15"/>
    <row r="29" spans="1:9" ht="22.5" customHeight="1" x14ac:dyDescent="0.15"/>
    <row r="30" spans="1:9" ht="22.5" customHeight="1" x14ac:dyDescent="0.15"/>
    <row r="31" spans="1:9" ht="22.5" customHeight="1" x14ac:dyDescent="0.15"/>
    <row r="32" spans="1:9"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sheetData>
  <mergeCells count="1">
    <mergeCell ref="A1:F1"/>
  </mergeCells>
  <phoneticPr fontId="2"/>
  <printOptions horizontalCentered="1"/>
  <pageMargins left="0.39370078740157483" right="0.39370078740157483" top="0.74803149606299213" bottom="0.55118110236220474"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3"/>
  <sheetViews>
    <sheetView view="pageBreakPreview" zoomScaleNormal="100" zoomScaleSheetLayoutView="100" workbookViewId="0">
      <selection activeCell="H7" sqref="H7:H8"/>
    </sheetView>
  </sheetViews>
  <sheetFormatPr defaultColWidth="3.5" defaultRowHeight="15" customHeight="1" x14ac:dyDescent="0.15"/>
  <cols>
    <col min="1" max="1" width="15.625" style="1" customWidth="1"/>
    <col min="2" max="2" width="18.5" style="1" customWidth="1"/>
    <col min="3" max="3" width="17.625" style="1" customWidth="1"/>
    <col min="4" max="4" width="12.625" style="1" customWidth="1"/>
    <col min="5" max="8" width="10.625" style="1" customWidth="1"/>
    <col min="9" max="9" width="11.375" style="160" customWidth="1"/>
    <col min="10" max="10" width="3.5" style="2"/>
    <col min="11" max="16384" width="3.5" style="1"/>
  </cols>
  <sheetData>
    <row r="1" spans="1:10" ht="22.5" customHeight="1" x14ac:dyDescent="0.15">
      <c r="A1" s="357" t="s">
        <v>9</v>
      </c>
      <c r="B1" s="357"/>
      <c r="C1" s="357"/>
      <c r="D1" s="357"/>
      <c r="E1" s="357"/>
      <c r="F1" s="357"/>
      <c r="G1" s="357"/>
      <c r="H1" s="357"/>
      <c r="I1" s="162"/>
    </row>
    <row r="2" spans="1:10" ht="22.5" customHeight="1" x14ac:dyDescent="0.15">
      <c r="A2" s="2"/>
      <c r="B2" s="2"/>
      <c r="C2" s="2"/>
      <c r="D2" s="2"/>
      <c r="E2" s="2"/>
      <c r="F2" s="2"/>
      <c r="G2" s="2"/>
      <c r="H2" s="2"/>
      <c r="I2" s="162"/>
    </row>
    <row r="3" spans="1:10" ht="22.5" customHeight="1" x14ac:dyDescent="0.15">
      <c r="A3" s="181" t="s">
        <v>189</v>
      </c>
      <c r="B3" s="79"/>
      <c r="C3" s="79"/>
      <c r="D3" s="79"/>
      <c r="E3" s="79"/>
      <c r="F3" s="79"/>
      <c r="G3" s="79"/>
      <c r="H3" s="79"/>
      <c r="I3" s="159"/>
      <c r="J3" s="57"/>
    </row>
    <row r="4" spans="1:10" ht="22.5" customHeight="1" x14ac:dyDescent="0.15">
      <c r="A4" s="182" t="s">
        <v>190</v>
      </c>
      <c r="B4" s="96"/>
      <c r="C4" s="96"/>
      <c r="D4" s="96"/>
      <c r="E4" s="96"/>
      <c r="F4" s="96"/>
      <c r="G4" s="96"/>
      <c r="H4" s="96"/>
      <c r="I4" s="96"/>
      <c r="J4" s="57"/>
    </row>
    <row r="5" spans="1:10" ht="22.5" customHeight="1" x14ac:dyDescent="0.15">
      <c r="A5" s="2"/>
      <c r="C5" s="2"/>
      <c r="D5" s="2"/>
      <c r="E5" s="2"/>
      <c r="F5" s="2"/>
      <c r="G5" s="2"/>
      <c r="H5" s="2"/>
      <c r="I5" s="162"/>
    </row>
    <row r="6" spans="1:10" ht="22.5" customHeight="1" x14ac:dyDescent="0.15">
      <c r="A6" s="27" t="s">
        <v>31</v>
      </c>
      <c r="B6" s="25"/>
      <c r="C6" s="26"/>
      <c r="D6" s="26"/>
      <c r="E6" s="26"/>
      <c r="F6" s="26"/>
      <c r="G6" s="26"/>
      <c r="H6" s="26"/>
      <c r="I6" s="162"/>
    </row>
    <row r="7" spans="1:10" ht="21" customHeight="1" x14ac:dyDescent="0.15">
      <c r="A7" s="368" t="s">
        <v>18</v>
      </c>
      <c r="B7" s="368" t="s">
        <v>19</v>
      </c>
      <c r="C7" s="368" t="s">
        <v>20</v>
      </c>
      <c r="D7" s="372" t="s">
        <v>25</v>
      </c>
      <c r="E7" s="355" t="s">
        <v>21</v>
      </c>
      <c r="F7" s="356"/>
      <c r="G7" s="372" t="s">
        <v>24</v>
      </c>
      <c r="H7" s="370" t="s">
        <v>247</v>
      </c>
      <c r="I7" s="368" t="s">
        <v>121</v>
      </c>
    </row>
    <row r="8" spans="1:10" ht="21" customHeight="1" x14ac:dyDescent="0.15">
      <c r="A8" s="369"/>
      <c r="B8" s="369"/>
      <c r="C8" s="369"/>
      <c r="D8" s="373"/>
      <c r="E8" s="85" t="s">
        <v>22</v>
      </c>
      <c r="F8" s="85" t="s">
        <v>23</v>
      </c>
      <c r="G8" s="373"/>
      <c r="H8" s="371"/>
      <c r="I8" s="369"/>
    </row>
    <row r="9" spans="1:10" ht="22.5" customHeight="1" x14ac:dyDescent="0.15">
      <c r="A9" s="119" t="s">
        <v>47</v>
      </c>
      <c r="B9" s="136"/>
      <c r="C9" s="125"/>
      <c r="D9" s="137"/>
      <c r="E9" s="100"/>
      <c r="F9" s="100"/>
      <c r="G9" s="100"/>
      <c r="H9" s="74"/>
      <c r="I9" s="67"/>
    </row>
    <row r="10" spans="1:10" s="55" customFormat="1" ht="22.5" customHeight="1" x14ac:dyDescent="0.15">
      <c r="A10" s="81" t="s">
        <v>100</v>
      </c>
      <c r="B10" s="80" t="s">
        <v>130</v>
      </c>
      <c r="C10" s="125" t="s">
        <v>132</v>
      </c>
      <c r="D10" s="138">
        <v>225000</v>
      </c>
      <c r="E10" s="148">
        <v>43586</v>
      </c>
      <c r="F10" s="148">
        <v>43592</v>
      </c>
      <c r="G10" s="148">
        <v>43616</v>
      </c>
      <c r="H10" s="72"/>
      <c r="I10" s="67"/>
      <c r="J10" s="56"/>
    </row>
    <row r="11" spans="1:10" s="55" customFormat="1" ht="22.5" customHeight="1" x14ac:dyDescent="0.15">
      <c r="A11" s="81" t="s">
        <v>100</v>
      </c>
      <c r="B11" s="80" t="s">
        <v>130</v>
      </c>
      <c r="C11" s="125" t="s">
        <v>132</v>
      </c>
      <c r="D11" s="138">
        <v>225000</v>
      </c>
      <c r="E11" s="148">
        <v>43617</v>
      </c>
      <c r="F11" s="148">
        <v>43623</v>
      </c>
      <c r="G11" s="148">
        <v>43644</v>
      </c>
      <c r="H11" s="72"/>
      <c r="I11" s="67"/>
      <c r="J11" s="56"/>
    </row>
    <row r="12" spans="1:10" s="55" customFormat="1" ht="22.5" customHeight="1" x14ac:dyDescent="0.15">
      <c r="A12" s="81" t="s">
        <v>100</v>
      </c>
      <c r="B12" s="80" t="s">
        <v>130</v>
      </c>
      <c r="C12" s="125" t="s">
        <v>132</v>
      </c>
      <c r="D12" s="138">
        <v>225000</v>
      </c>
      <c r="E12" s="148">
        <v>43647</v>
      </c>
      <c r="F12" s="148">
        <v>43653</v>
      </c>
      <c r="G12" s="148">
        <v>43677</v>
      </c>
      <c r="H12" s="72"/>
      <c r="I12" s="67"/>
      <c r="J12" s="56"/>
    </row>
    <row r="13" spans="1:10" s="55" customFormat="1" ht="22.5" customHeight="1" x14ac:dyDescent="0.15">
      <c r="A13" s="81" t="s">
        <v>100</v>
      </c>
      <c r="B13" s="80" t="s">
        <v>130</v>
      </c>
      <c r="C13" s="125" t="s">
        <v>132</v>
      </c>
      <c r="D13" s="138">
        <v>225000</v>
      </c>
      <c r="E13" s="148">
        <v>43678</v>
      </c>
      <c r="F13" s="148">
        <v>43684</v>
      </c>
      <c r="G13" s="148">
        <v>43707</v>
      </c>
      <c r="H13" s="72"/>
      <c r="I13" s="67"/>
      <c r="J13" s="56"/>
    </row>
    <row r="14" spans="1:10" ht="22.5" customHeight="1" x14ac:dyDescent="0.15">
      <c r="A14" s="81" t="s">
        <v>100</v>
      </c>
      <c r="B14" s="80" t="s">
        <v>105</v>
      </c>
      <c r="C14" s="125" t="s">
        <v>133</v>
      </c>
      <c r="D14" s="139">
        <v>50000</v>
      </c>
      <c r="E14" s="148">
        <v>43769</v>
      </c>
      <c r="F14" s="148">
        <v>43769</v>
      </c>
      <c r="G14" s="148">
        <v>43798</v>
      </c>
      <c r="H14" s="72"/>
      <c r="I14" s="67"/>
    </row>
    <row r="15" spans="1:10" s="55" customFormat="1" ht="22.5" customHeight="1" x14ac:dyDescent="0.15">
      <c r="A15" s="81" t="s">
        <v>134</v>
      </c>
      <c r="B15" s="80" t="s">
        <v>105</v>
      </c>
      <c r="C15" s="125" t="s">
        <v>133</v>
      </c>
      <c r="D15" s="139">
        <v>50000</v>
      </c>
      <c r="E15" s="148">
        <v>43769</v>
      </c>
      <c r="F15" s="148">
        <v>43769</v>
      </c>
      <c r="G15" s="148">
        <v>43798</v>
      </c>
      <c r="H15" s="72"/>
      <c r="I15" s="67"/>
      <c r="J15" s="56"/>
    </row>
    <row r="16" spans="1:10" s="55" customFormat="1" ht="22.5" customHeight="1" x14ac:dyDescent="0.15">
      <c r="A16" s="81" t="s">
        <v>100</v>
      </c>
      <c r="B16" s="80" t="s">
        <v>135</v>
      </c>
      <c r="C16" s="125" t="s">
        <v>133</v>
      </c>
      <c r="D16" s="138">
        <v>250000</v>
      </c>
      <c r="E16" s="148">
        <v>43739</v>
      </c>
      <c r="F16" s="148">
        <v>43746</v>
      </c>
      <c r="G16" s="148">
        <v>43769</v>
      </c>
      <c r="H16" s="72"/>
      <c r="I16" s="67"/>
      <c r="J16" s="56"/>
    </row>
    <row r="17" spans="1:30" s="55" customFormat="1" ht="22.5" customHeight="1" x14ac:dyDescent="0.15">
      <c r="A17" s="81" t="s">
        <v>100</v>
      </c>
      <c r="B17" s="80" t="s">
        <v>135</v>
      </c>
      <c r="C17" s="125" t="s">
        <v>133</v>
      </c>
      <c r="D17" s="138">
        <v>250000</v>
      </c>
      <c r="E17" s="148">
        <v>43770</v>
      </c>
      <c r="F17" s="148">
        <v>43777</v>
      </c>
      <c r="G17" s="148">
        <v>43799</v>
      </c>
      <c r="H17" s="72"/>
      <c r="I17" s="67"/>
      <c r="J17" s="56"/>
    </row>
    <row r="18" spans="1:30" s="55" customFormat="1" ht="22.5" customHeight="1" x14ac:dyDescent="0.15">
      <c r="A18" s="81" t="s">
        <v>100</v>
      </c>
      <c r="B18" s="80" t="s">
        <v>135</v>
      </c>
      <c r="C18" s="125" t="s">
        <v>133</v>
      </c>
      <c r="D18" s="138">
        <v>250000</v>
      </c>
      <c r="E18" s="148">
        <v>43800</v>
      </c>
      <c r="F18" s="148">
        <v>43807</v>
      </c>
      <c r="G18" s="148">
        <v>43826</v>
      </c>
      <c r="H18" s="72"/>
      <c r="I18" s="67"/>
      <c r="J18" s="56"/>
    </row>
    <row r="19" spans="1:30" s="55" customFormat="1" ht="22.5" customHeight="1" x14ac:dyDescent="0.15">
      <c r="A19" s="81" t="s">
        <v>100</v>
      </c>
      <c r="B19" s="80" t="s">
        <v>135</v>
      </c>
      <c r="C19" s="125" t="s">
        <v>133</v>
      </c>
      <c r="D19" s="138">
        <v>250000</v>
      </c>
      <c r="E19" s="148">
        <v>43840</v>
      </c>
      <c r="F19" s="148">
        <v>43848</v>
      </c>
      <c r="G19" s="148">
        <v>43861</v>
      </c>
      <c r="H19" s="72"/>
      <c r="I19" s="67"/>
      <c r="J19" s="56"/>
    </row>
    <row r="20" spans="1:30" ht="22.5" customHeight="1" x14ac:dyDescent="0.15">
      <c r="A20" s="119" t="s">
        <v>86</v>
      </c>
      <c r="B20" s="136"/>
      <c r="C20" s="125"/>
      <c r="D20" s="138"/>
      <c r="E20" s="148"/>
      <c r="F20" s="148"/>
      <c r="G20" s="148"/>
      <c r="H20" s="72"/>
      <c r="I20" s="67"/>
    </row>
    <row r="21" spans="1:30" s="55" customFormat="1" ht="22.5" customHeight="1" x14ac:dyDescent="0.15">
      <c r="A21" s="81" t="s">
        <v>100</v>
      </c>
      <c r="B21" s="80" t="s">
        <v>131</v>
      </c>
      <c r="C21" s="80" t="s">
        <v>106</v>
      </c>
      <c r="D21" s="140">
        <v>1100000</v>
      </c>
      <c r="E21" s="149">
        <v>43647</v>
      </c>
      <c r="F21" s="149">
        <v>43654</v>
      </c>
      <c r="G21" s="150">
        <v>43707</v>
      </c>
      <c r="H21" s="73">
        <v>1050000</v>
      </c>
      <c r="I21" s="52"/>
      <c r="J21" s="56"/>
    </row>
    <row r="22" spans="1:30" ht="22.5" customHeight="1" thickBot="1" x14ac:dyDescent="0.2">
      <c r="A22" s="282" t="s">
        <v>129</v>
      </c>
      <c r="B22" s="283" t="s">
        <v>104</v>
      </c>
      <c r="C22" s="283" t="s">
        <v>106</v>
      </c>
      <c r="D22" s="284">
        <v>1100000</v>
      </c>
      <c r="E22" s="285">
        <v>43647</v>
      </c>
      <c r="F22" s="285">
        <v>43654</v>
      </c>
      <c r="G22" s="286">
        <v>43707</v>
      </c>
      <c r="H22" s="260">
        <v>1050000</v>
      </c>
      <c r="I22" s="287"/>
    </row>
    <row r="23" spans="1:30" ht="22.5" customHeight="1" thickTop="1" x14ac:dyDescent="0.15">
      <c r="A23" s="199" t="s">
        <v>10</v>
      </c>
      <c r="B23" s="277"/>
      <c r="C23" s="277"/>
      <c r="D23" s="278">
        <f>SUM(D10:D22)</f>
        <v>4200000</v>
      </c>
      <c r="E23" s="279"/>
      <c r="F23" s="279"/>
      <c r="G23" s="279"/>
      <c r="H23" s="280">
        <f>SUM(H9:H22)</f>
        <v>2100000</v>
      </c>
      <c r="I23" s="281"/>
    </row>
    <row r="24" spans="1:30" ht="22.5" customHeight="1" x14ac:dyDescent="0.15">
      <c r="H24" s="9"/>
      <c r="I24" s="96"/>
      <c r="J24" s="9"/>
      <c r="K24" s="9"/>
      <c r="L24" s="9"/>
      <c r="M24" s="9"/>
      <c r="N24" s="9"/>
      <c r="O24" s="9"/>
      <c r="P24" s="9"/>
      <c r="Q24" s="9"/>
      <c r="R24" s="9"/>
      <c r="S24" s="9"/>
      <c r="T24" s="9"/>
      <c r="U24" s="9"/>
      <c r="V24" s="9"/>
      <c r="W24" s="9"/>
      <c r="X24" s="9"/>
      <c r="Y24" s="9"/>
      <c r="Z24" s="9"/>
      <c r="AA24" s="9"/>
      <c r="AB24" s="9"/>
      <c r="AC24" s="9"/>
      <c r="AD24" s="9"/>
    </row>
    <row r="25" spans="1:30" ht="22.5" customHeight="1" x14ac:dyDescent="0.15">
      <c r="H25" s="9"/>
      <c r="I25" s="96"/>
    </row>
    <row r="26" spans="1:30" ht="22.5" customHeight="1" x14ac:dyDescent="0.15"/>
    <row r="27" spans="1:30" ht="22.5" customHeight="1" x14ac:dyDescent="0.15"/>
    <row r="28" spans="1:30" ht="22.5" customHeight="1" x14ac:dyDescent="0.15"/>
    <row r="29" spans="1:30" ht="22.5" customHeight="1" x14ac:dyDescent="0.15"/>
    <row r="30" spans="1:30" ht="22.5" customHeight="1" x14ac:dyDescent="0.15"/>
    <row r="31" spans="1:30" ht="22.5" customHeight="1" x14ac:dyDescent="0.15"/>
    <row r="32" spans="1:30"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sheetData>
  <mergeCells count="9">
    <mergeCell ref="I7:I8"/>
    <mergeCell ref="A7:A8"/>
    <mergeCell ref="A1:H1"/>
    <mergeCell ref="H7:H8"/>
    <mergeCell ref="G7:G8"/>
    <mergeCell ref="E7:F7"/>
    <mergeCell ref="D7:D8"/>
    <mergeCell ref="C7:C8"/>
    <mergeCell ref="B7:B8"/>
  </mergeCells>
  <phoneticPr fontId="2"/>
  <printOptions horizontalCentered="1"/>
  <pageMargins left="0.39370078740157483" right="0.39370078740157483" top="0.78740157480314965" bottom="0.59055118110236227" header="0.23622047244094491" footer="0.19685039370078741"/>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Normal="85" zoomScaleSheetLayoutView="100" workbookViewId="0">
      <selection activeCell="K8" sqref="K8"/>
    </sheetView>
  </sheetViews>
  <sheetFormatPr defaultColWidth="3.875" defaultRowHeight="15" customHeight="1" x14ac:dyDescent="0.15"/>
  <cols>
    <col min="1" max="1" width="19.375" style="12" customWidth="1"/>
    <col min="2" max="2" width="15.625" style="12" customWidth="1"/>
    <col min="3" max="3" width="3.125" style="48" customWidth="1"/>
    <col min="4" max="4" width="3.125" style="12" customWidth="1"/>
    <col min="5" max="9" width="10.625" style="12" customWidth="1"/>
    <col min="10" max="10" width="13.875" style="12" customWidth="1"/>
    <col min="11" max="11" width="10.625" style="12" customWidth="1"/>
    <col min="12" max="12" width="9.5" style="48" customWidth="1"/>
    <col min="13" max="16384" width="3.875" style="12"/>
  </cols>
  <sheetData>
    <row r="1" spans="1:16" ht="22.5" customHeight="1" x14ac:dyDescent="0.15">
      <c r="A1" s="374" t="s">
        <v>9</v>
      </c>
      <c r="B1" s="374"/>
      <c r="C1" s="374"/>
      <c r="D1" s="374"/>
      <c r="E1" s="374"/>
      <c r="F1" s="374"/>
      <c r="G1" s="374"/>
      <c r="H1" s="374"/>
      <c r="I1" s="374"/>
      <c r="J1" s="374"/>
      <c r="K1" s="374"/>
      <c r="L1" s="165"/>
    </row>
    <row r="2" spans="1:16" ht="22.5" customHeight="1" x14ac:dyDescent="0.15">
      <c r="A2" s="16"/>
      <c r="B2" s="16"/>
      <c r="C2" s="51"/>
      <c r="D2" s="16"/>
      <c r="E2" s="16"/>
      <c r="F2" s="16"/>
      <c r="G2" s="16"/>
      <c r="H2" s="16"/>
      <c r="I2" s="16"/>
      <c r="J2" s="16"/>
      <c r="K2" s="16"/>
      <c r="L2" s="165"/>
    </row>
    <row r="3" spans="1:16" ht="22.5" customHeight="1" x14ac:dyDescent="0.15">
      <c r="A3" s="181" t="s">
        <v>189</v>
      </c>
      <c r="B3" s="79"/>
      <c r="C3" s="79"/>
      <c r="D3" s="79"/>
      <c r="E3" s="79"/>
      <c r="F3" s="79"/>
      <c r="G3" s="79"/>
      <c r="H3" s="79"/>
      <c r="I3" s="79"/>
      <c r="J3" s="79"/>
      <c r="K3" s="79"/>
      <c r="L3" s="159"/>
      <c r="M3" s="57"/>
    </row>
    <row r="4" spans="1:16" ht="22.5" customHeight="1" x14ac:dyDescent="0.15">
      <c r="A4" s="182" t="s">
        <v>190</v>
      </c>
      <c r="B4" s="96"/>
      <c r="C4" s="96"/>
      <c r="D4" s="96"/>
      <c r="E4" s="96"/>
      <c r="F4" s="96"/>
      <c r="G4" s="96"/>
      <c r="H4" s="96"/>
      <c r="I4" s="96"/>
      <c r="J4" s="96"/>
      <c r="K4" s="96"/>
      <c r="L4" s="96"/>
      <c r="M4" s="57"/>
    </row>
    <row r="5" spans="1:16" ht="22.5" customHeight="1" x14ac:dyDescent="0.15">
      <c r="A5" s="16"/>
      <c r="D5" s="16"/>
      <c r="E5" s="16"/>
      <c r="F5" s="16"/>
      <c r="G5" s="16"/>
      <c r="H5" s="16"/>
      <c r="I5" s="16"/>
      <c r="J5" s="16"/>
      <c r="K5" s="16"/>
      <c r="L5" s="165"/>
    </row>
    <row r="6" spans="1:16" ht="22.5" customHeight="1" x14ac:dyDescent="0.15">
      <c r="A6" s="13" t="s">
        <v>44</v>
      </c>
      <c r="D6" s="16"/>
      <c r="E6" s="16"/>
      <c r="F6" s="16"/>
      <c r="G6" s="16"/>
      <c r="H6" s="16"/>
      <c r="I6" s="16"/>
      <c r="J6" s="16"/>
      <c r="K6" s="16"/>
      <c r="L6" s="165"/>
    </row>
    <row r="7" spans="1:16" ht="22.5" customHeight="1" x14ac:dyDescent="0.15">
      <c r="A7" s="13" t="s">
        <v>169</v>
      </c>
      <c r="B7" s="16"/>
      <c r="C7" s="51"/>
      <c r="D7" s="16"/>
      <c r="E7" s="16"/>
      <c r="F7" s="29"/>
      <c r="G7" s="29"/>
      <c r="H7" s="29"/>
      <c r="I7" s="29"/>
      <c r="J7" s="29"/>
      <c r="K7" s="16"/>
      <c r="L7" s="165"/>
    </row>
    <row r="8" spans="1:16" ht="42.75" customHeight="1" x14ac:dyDescent="0.15">
      <c r="A8" s="87" t="s">
        <v>16</v>
      </c>
      <c r="B8" s="87" t="s">
        <v>17</v>
      </c>
      <c r="C8" s="358" t="s">
        <v>3</v>
      </c>
      <c r="D8" s="359"/>
      <c r="E8" s="78" t="s">
        <v>37</v>
      </c>
      <c r="F8" s="78" t="s">
        <v>36</v>
      </c>
      <c r="G8" s="78" t="s">
        <v>33</v>
      </c>
      <c r="H8" s="78" t="s">
        <v>111</v>
      </c>
      <c r="I8" s="78" t="s">
        <v>34</v>
      </c>
      <c r="J8" s="78" t="s">
        <v>35</v>
      </c>
      <c r="K8" s="69" t="s">
        <v>247</v>
      </c>
      <c r="L8" s="161" t="s">
        <v>121</v>
      </c>
    </row>
    <row r="9" spans="1:16" s="48" customFormat="1" ht="44.25" customHeight="1" x14ac:dyDescent="0.15">
      <c r="A9" s="84" t="s">
        <v>107</v>
      </c>
      <c r="B9" s="84"/>
      <c r="C9" s="84">
        <v>1</v>
      </c>
      <c r="D9" s="102" t="s">
        <v>88</v>
      </c>
      <c r="E9" s="141"/>
      <c r="F9" s="89">
        <v>3000000</v>
      </c>
      <c r="G9" s="142">
        <v>43617</v>
      </c>
      <c r="H9" s="142">
        <v>43709</v>
      </c>
      <c r="I9" s="143">
        <v>43769</v>
      </c>
      <c r="J9" s="132" t="s">
        <v>183</v>
      </c>
      <c r="K9" s="72"/>
      <c r="L9" s="144"/>
      <c r="N9" s="24"/>
      <c r="P9" s="24"/>
    </row>
    <row r="10" spans="1:16" ht="44.25" customHeight="1" thickBot="1" x14ac:dyDescent="0.2">
      <c r="A10" s="228" t="s">
        <v>136</v>
      </c>
      <c r="B10" s="228"/>
      <c r="C10" s="228">
        <v>1</v>
      </c>
      <c r="D10" s="230" t="s">
        <v>88</v>
      </c>
      <c r="E10" s="291"/>
      <c r="F10" s="258">
        <v>3980000</v>
      </c>
      <c r="G10" s="292">
        <v>43743</v>
      </c>
      <c r="H10" s="292">
        <v>43845</v>
      </c>
      <c r="I10" s="293">
        <v>43889</v>
      </c>
      <c r="J10" s="249" t="s">
        <v>184</v>
      </c>
      <c r="K10" s="294"/>
      <c r="L10" s="144"/>
      <c r="N10" s="24"/>
      <c r="P10" s="24"/>
    </row>
    <row r="11" spans="1:16" ht="24" customHeight="1" thickTop="1" x14ac:dyDescent="0.15">
      <c r="A11" s="288" t="s">
        <v>10</v>
      </c>
      <c r="B11" s="244"/>
      <c r="C11" s="240"/>
      <c r="D11" s="241"/>
      <c r="E11" s="244"/>
      <c r="F11" s="253">
        <f>SUM(F9:F10)</f>
        <v>6980000</v>
      </c>
      <c r="G11" s="289"/>
      <c r="H11" s="289"/>
      <c r="I11" s="289"/>
      <c r="J11" s="290"/>
      <c r="K11" s="280">
        <f>SUM(K9:K10)</f>
        <v>0</v>
      </c>
      <c r="L11" s="101"/>
    </row>
    <row r="12" spans="1:16" ht="22.5" customHeight="1" x14ac:dyDescent="0.15"/>
    <row r="13" spans="1:16" ht="22.5" customHeight="1" x14ac:dyDescent="0.15"/>
    <row r="14" spans="1:16" ht="22.5" customHeight="1" x14ac:dyDescent="0.15"/>
    <row r="15" spans="1:16" ht="22.5" customHeight="1" x14ac:dyDescent="0.15"/>
    <row r="16" spans="1:16"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row r="31" ht="22.5" customHeight="1" x14ac:dyDescent="0.15"/>
    <row r="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sheetData>
  <mergeCells count="2">
    <mergeCell ref="A1:K1"/>
    <mergeCell ref="C8:D8"/>
  </mergeCells>
  <phoneticPr fontId="2"/>
  <printOptions horizontalCentered="1"/>
  <pageMargins left="0.39370078740157483" right="0.39370078740157483" top="0.78740157480314965" bottom="0.59055118110236227" header="0.23622047244094491" footer="0.19685039370078741"/>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様式第１２別紙ロ</vt:lpstr>
      <vt:lpstr>集計表</vt:lpstr>
      <vt:lpstr>設備備品費</vt:lpstr>
      <vt:lpstr>消耗品費</vt:lpstr>
      <vt:lpstr>人件費 </vt:lpstr>
      <vt:lpstr>人件費補足資料</vt:lpstr>
      <vt:lpstr>謝金 </vt:lpstr>
      <vt:lpstr>旅費</vt:lpstr>
      <vt:lpstr>外注費</vt:lpstr>
      <vt:lpstr> 通信運搬費</vt:lpstr>
      <vt:lpstr>諸経費</vt:lpstr>
      <vt:lpstr>消費税相当額</vt:lpstr>
      <vt:lpstr>再委託費</vt:lpstr>
      <vt:lpstr>' 通信運搬費'!Print_Area</vt:lpstr>
      <vt:lpstr>外注費!Print_Area</vt:lpstr>
      <vt:lpstr>'謝金 '!Print_Area</vt:lpstr>
      <vt:lpstr>諸経費!Print_Area</vt:lpstr>
      <vt:lpstr>消費税相当額!Print_Area</vt:lpstr>
      <vt:lpstr>消耗品費!Print_Area</vt:lpstr>
      <vt:lpstr>'人件費 '!Print_Area</vt:lpstr>
      <vt:lpstr>設備備品費!Print_Area</vt:lpstr>
      <vt:lpstr>様式第１２別紙ロ!Print_Area</vt:lpstr>
      <vt:lpstr>旅費!Print_Area</vt:lpstr>
      <vt:lpstr>'謝金 '!Print_Titles</vt:lpstr>
      <vt:lpstr>'人件費 '!Print_Titles</vt:lpstr>
      <vt:lpstr>旅費!Print_Titles</vt:lpstr>
    </vt:vector>
  </TitlesOfParts>
  <Company>文部科学省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yozawa</dc:creator>
  <cp:lastModifiedBy>nagai_a</cp:lastModifiedBy>
  <cp:lastPrinted>2020-05-14T01:14:32Z</cp:lastPrinted>
  <dcterms:created xsi:type="dcterms:W3CDTF">2006-02-22T04:28:45Z</dcterms:created>
  <dcterms:modified xsi:type="dcterms:W3CDTF">2020-05-14T01:16:30Z</dcterms:modified>
</cp:coreProperties>
</file>