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6研究支援部\00研究支援部\0 委託要領（文科省・JAEA）\03 CLADS委託要領\＊様式テンプレート\0 ホームページ掲載用\"/>
    </mc:Choice>
  </mc:AlternateContent>
  <bookViews>
    <workbookView xWindow="32760" yWindow="32760" windowWidth="24270" windowHeight="10770" tabRatio="888" firstSheet="1" activeTab="1"/>
  </bookViews>
  <sheets>
    <sheet name="様式第１２別紙ロ" sheetId="28" state="hidden" r:id="rId1"/>
    <sheet name="集計表" sheetId="31" r:id="rId2"/>
    <sheet name="設備備品費" sheetId="1" r:id="rId3"/>
    <sheet name="消耗品費" sheetId="7" r:id="rId4"/>
    <sheet name="人件費 " sheetId="23" r:id="rId5"/>
    <sheet name="人件費補足資料" sheetId="32" r:id="rId6"/>
    <sheet name="謝金 " sheetId="24" r:id="rId7"/>
    <sheet name="旅費" sheetId="9" r:id="rId8"/>
    <sheet name="外注費" sheetId="16" r:id="rId9"/>
    <sheet name=" 通信運搬費" sheetId="26" r:id="rId10"/>
    <sheet name="諸経費" sheetId="27" r:id="rId11"/>
    <sheet name="消費税相当額" sheetId="30" r:id="rId12"/>
    <sheet name="再委託費" sheetId="33" r:id="rId13"/>
  </sheets>
  <definedNames>
    <definedName name="_xlnm.Print_Area" localSheetId="9">' 通信運搬費'!$A$1:$L$13</definedName>
    <definedName name="_xlnm.Print_Area" localSheetId="8">外注費!$A$1:$L$11</definedName>
    <definedName name="_xlnm.Print_Area" localSheetId="6">'謝金 '!$A$1:$G$19</definedName>
    <definedName name="_xlnm.Print_Area" localSheetId="10">諸経費!$A$1:$L$15</definedName>
    <definedName name="_xlnm.Print_Area" localSheetId="11">消費税相当額!$A$1:$C$18</definedName>
    <definedName name="_xlnm.Print_Area" localSheetId="3">消耗品費!$A$1:$L$16</definedName>
    <definedName name="_xlnm.Print_Area" localSheetId="4">'人件費 '!$A$1:$G$16</definedName>
    <definedName name="_xlnm.Print_Area" localSheetId="2">設備備品費!$A$1:$L$13</definedName>
    <definedName name="_xlnm.Print_Area" localSheetId="0">様式第１２別紙ロ!$A$1:$Z$28</definedName>
    <definedName name="_xlnm.Print_Area" localSheetId="7">旅費!$A$1:$I$22</definedName>
    <definedName name="_xlnm.Print_Titles" localSheetId="6">'謝金 '!$7:$8</definedName>
    <definedName name="_xlnm.Print_Titles" localSheetId="4">'人件費 '!$7:$8</definedName>
    <definedName name="_xlnm.Print_Titles" localSheetId="7">旅費!$5:$7</definedName>
  </definedNames>
  <calcPr calcId="152511"/>
</workbook>
</file>

<file path=xl/calcChain.xml><?xml version="1.0" encoding="utf-8"?>
<calcChain xmlns="http://schemas.openxmlformats.org/spreadsheetml/2006/main">
  <c r="E18" i="31" l="1"/>
  <c r="J32" i="32"/>
  <c r="E32" i="32"/>
  <c r="G32" i="32"/>
  <c r="F32" i="32"/>
  <c r="J30" i="32"/>
  <c r="J29" i="32"/>
  <c r="J28" i="32"/>
  <c r="J27" i="32"/>
  <c r="J26" i="32"/>
  <c r="J24" i="32"/>
  <c r="J23" i="32"/>
  <c r="J22" i="32"/>
  <c r="J21" i="32"/>
  <c r="J20" i="32"/>
  <c r="J19" i="32"/>
  <c r="J18" i="32"/>
  <c r="J17" i="32"/>
  <c r="J16" i="32"/>
  <c r="J15" i="32"/>
  <c r="J14" i="32"/>
  <c r="J13" i="32"/>
  <c r="J12" i="32"/>
  <c r="J11" i="32"/>
  <c r="J10" i="32"/>
  <c r="K10" i="32"/>
  <c r="D22" i="9"/>
  <c r="F15" i="23"/>
  <c r="A4" i="33"/>
  <c r="A3" i="33"/>
  <c r="A4" i="30"/>
  <c r="A3" i="30"/>
  <c r="A4" i="27"/>
  <c r="A3" i="27"/>
  <c r="A4" i="26"/>
  <c r="A3" i="26"/>
  <c r="A4" i="16"/>
  <c r="A3" i="16"/>
  <c r="A4" i="9"/>
  <c r="A3" i="9"/>
  <c r="A4" i="24"/>
  <c r="A3" i="24"/>
  <c r="A2" i="32"/>
  <c r="A1" i="32"/>
  <c r="A4" i="23"/>
  <c r="A3" i="23"/>
  <c r="A4" i="7"/>
  <c r="A3" i="7"/>
  <c r="A4" i="1"/>
  <c r="A3" i="1"/>
  <c r="F9" i="33" l="1"/>
  <c r="P30" i="32" l="1"/>
  <c r="N30" i="32"/>
  <c r="I30" i="32"/>
  <c r="H30" i="32"/>
  <c r="E30" i="32" s="1"/>
  <c r="S30" i="32" s="1"/>
  <c r="G30" i="32"/>
  <c r="F30" i="32"/>
  <c r="P29" i="32"/>
  <c r="K29" i="32"/>
  <c r="E29" i="32"/>
  <c r="P28" i="32"/>
  <c r="K28" i="32"/>
  <c r="E28" i="32"/>
  <c r="P27" i="32"/>
  <c r="K27" i="32"/>
  <c r="E27" i="32"/>
  <c r="P25" i="32"/>
  <c r="P32" i="32" s="1"/>
  <c r="O25" i="32"/>
  <c r="O30" i="32" s="1"/>
  <c r="N25" i="32"/>
  <c r="M25" i="32"/>
  <c r="M30" i="32" s="1"/>
  <c r="L25" i="32"/>
  <c r="L30" i="32" s="1"/>
  <c r="K25" i="32"/>
  <c r="I25" i="32"/>
  <c r="H25" i="32"/>
  <c r="G25" i="32"/>
  <c r="F25" i="32"/>
  <c r="E25" i="32" s="1"/>
  <c r="P24" i="32"/>
  <c r="K24" i="32"/>
  <c r="E24" i="32"/>
  <c r="P23" i="32"/>
  <c r="K23" i="32"/>
  <c r="E23" i="32"/>
  <c r="P22" i="32"/>
  <c r="K22" i="32"/>
  <c r="E22" i="32"/>
  <c r="P21" i="32"/>
  <c r="K21" i="32"/>
  <c r="E21" i="32"/>
  <c r="P20" i="32"/>
  <c r="K20" i="32"/>
  <c r="E20" i="32"/>
  <c r="P19" i="32"/>
  <c r="K19" i="32"/>
  <c r="E19" i="32"/>
  <c r="P18" i="32"/>
  <c r="K18" i="32"/>
  <c r="E18" i="32"/>
  <c r="P17" i="32"/>
  <c r="K17" i="32"/>
  <c r="E17" i="32"/>
  <c r="P16" i="32"/>
  <c r="K16" i="32"/>
  <c r="E16" i="32"/>
  <c r="P15" i="32"/>
  <c r="K15" i="32"/>
  <c r="E15" i="32"/>
  <c r="P14" i="32"/>
  <c r="K14" i="32"/>
  <c r="E14" i="32"/>
  <c r="P13" i="32"/>
  <c r="K13" i="32"/>
  <c r="E13" i="32"/>
  <c r="P12" i="32"/>
  <c r="K12" i="32"/>
  <c r="E12" i="32"/>
  <c r="P11" i="32"/>
  <c r="K11" i="32"/>
  <c r="E11" i="32"/>
  <c r="P10" i="32"/>
  <c r="E10" i="32"/>
  <c r="S25" i="32" l="1"/>
  <c r="S32" i="32" s="1"/>
  <c r="K30" i="32"/>
  <c r="K32" i="32" s="1"/>
  <c r="D14" i="31"/>
  <c r="F7" i="31" l="1"/>
  <c r="F10" i="31"/>
  <c r="D10" i="31"/>
  <c r="D7" i="31"/>
  <c r="D19" i="31" l="1"/>
  <c r="K14" i="27"/>
  <c r="B16" i="30" s="1"/>
  <c r="K12" i="26"/>
  <c r="B15" i="30" s="1"/>
  <c r="K10" i="16"/>
  <c r="B14" i="30" s="1"/>
  <c r="H22" i="9"/>
  <c r="B13" i="30" s="1"/>
  <c r="F19" i="24"/>
  <c r="B12" i="30" s="1"/>
  <c r="B11" i="30"/>
  <c r="K15" i="7"/>
  <c r="B10" i="30" s="1"/>
  <c r="K12" i="1"/>
  <c r="B9" i="30" s="1"/>
  <c r="F11" i="7"/>
  <c r="F15" i="7" s="1"/>
  <c r="E9" i="31" s="1"/>
  <c r="F14" i="27"/>
  <c r="E17" i="31" s="1"/>
  <c r="F12" i="26"/>
  <c r="E16" i="31" s="1"/>
  <c r="F10" i="16"/>
  <c r="E15" i="31" s="1"/>
  <c r="C19" i="24"/>
  <c r="E12" i="31" s="1"/>
  <c r="D20" i="31" l="1"/>
  <c r="D21" i="31" s="1"/>
  <c r="B17" i="30"/>
  <c r="B18" i="30" s="1"/>
  <c r="C15" i="23"/>
  <c r="E11" i="31" s="1"/>
  <c r="E10" i="31" s="1"/>
  <c r="F11" i="1"/>
  <c r="F10" i="1"/>
  <c r="D22" i="31" l="1"/>
  <c r="F12" i="1"/>
  <c r="E8" i="31" s="1"/>
  <c r="E7" i="31" s="1"/>
  <c r="N12" i="28" l="1"/>
  <c r="R22" i="28" l="1"/>
  <c r="F18" i="31" l="1"/>
  <c r="F14" i="31" s="1"/>
  <c r="E14" i="31"/>
  <c r="E19" i="31" s="1"/>
  <c r="E20" i="31" s="1"/>
  <c r="E22" i="31" s="1"/>
  <c r="W20" i="28"/>
  <c r="W18" i="28"/>
  <c r="W13" i="28"/>
  <c r="F19" i="31" l="1"/>
  <c r="E21" i="31"/>
  <c r="N20" i="28"/>
  <c r="J27" i="28"/>
  <c r="R23" i="28"/>
  <c r="J14" i="28"/>
  <c r="J10" i="28"/>
  <c r="J7" i="28"/>
  <c r="F20" i="31" l="1"/>
  <c r="G19" i="31"/>
  <c r="J22" i="28"/>
  <c r="J23" i="28" s="1"/>
  <c r="N9" i="28"/>
  <c r="N15" i="28"/>
  <c r="F21" i="31" l="1"/>
  <c r="G20" i="31"/>
  <c r="F22" i="31"/>
  <c r="N18" i="28"/>
  <c r="N14" i="28" s="1"/>
  <c r="G21" i="31" l="1"/>
  <c r="G23" i="31"/>
  <c r="N8" i="28"/>
  <c r="N7" i="28" s="1"/>
  <c r="W11" i="28" l="1"/>
  <c r="N11" i="28"/>
  <c r="N10" i="28" s="1"/>
  <c r="N13" i="28"/>
  <c r="N22" i="28" l="1"/>
  <c r="N23" i="28" s="1"/>
  <c r="N24" i="28" s="1"/>
  <c r="N25" i="28" s="1"/>
  <c r="N27" i="28" l="1"/>
  <c r="V28" i="28" s="1"/>
</calcChain>
</file>

<file path=xl/sharedStrings.xml><?xml version="1.0" encoding="utf-8"?>
<sst xmlns="http://schemas.openxmlformats.org/spreadsheetml/2006/main" count="447" uniqueCount="245">
  <si>
    <t>業務担当職員</t>
    <rPh sb="0" eb="2">
      <t>ギョウム</t>
    </rPh>
    <rPh sb="2" eb="4">
      <t>タントウ</t>
    </rPh>
    <rPh sb="4" eb="6">
      <t>ショクイン</t>
    </rPh>
    <phoneticPr fontId="2"/>
  </si>
  <si>
    <t>品　　名</t>
    <rPh sb="0" eb="1">
      <t>シナ</t>
    </rPh>
    <rPh sb="3" eb="4">
      <t>メイ</t>
    </rPh>
    <phoneticPr fontId="2"/>
  </si>
  <si>
    <t>仕　様</t>
    <rPh sb="0" eb="1">
      <t>ツコウ</t>
    </rPh>
    <rPh sb="2" eb="3">
      <t>サマ</t>
    </rPh>
    <phoneticPr fontId="2"/>
  </si>
  <si>
    <t>数量</t>
    <rPh sb="0" eb="2">
      <t>スウリョウ</t>
    </rPh>
    <phoneticPr fontId="2"/>
  </si>
  <si>
    <t>金　額
（円）</t>
    <rPh sb="0" eb="1">
      <t>キン</t>
    </rPh>
    <rPh sb="2" eb="3">
      <t>ガク</t>
    </rPh>
    <phoneticPr fontId="2"/>
  </si>
  <si>
    <t>単　価
（円）</t>
    <rPh sb="0" eb="1">
      <t>タン</t>
    </rPh>
    <rPh sb="2" eb="3">
      <t>アタイ</t>
    </rPh>
    <rPh sb="5" eb="6">
      <t>エン</t>
    </rPh>
    <phoneticPr fontId="2"/>
  </si>
  <si>
    <t>発　 注
年月日</t>
    <rPh sb="0" eb="1">
      <t>ハツ</t>
    </rPh>
    <rPh sb="3" eb="4">
      <t>チュウ</t>
    </rPh>
    <rPh sb="5" eb="8">
      <t>ネンガッピ</t>
    </rPh>
    <phoneticPr fontId="2"/>
  </si>
  <si>
    <t>引　 取
年月日</t>
    <rPh sb="0" eb="1">
      <t>イン</t>
    </rPh>
    <rPh sb="3" eb="4">
      <t>トリ</t>
    </rPh>
    <phoneticPr fontId="2"/>
  </si>
  <si>
    <t>支　 払
年月日</t>
    <rPh sb="0" eb="1">
      <t>ササ</t>
    </rPh>
    <rPh sb="3" eb="4">
      <t>バライ</t>
    </rPh>
    <phoneticPr fontId="2"/>
  </si>
  <si>
    <t>帳　簿　の　様　式</t>
    <rPh sb="0" eb="1">
      <t>トバリ</t>
    </rPh>
    <rPh sb="2" eb="3">
      <t>ボ</t>
    </rPh>
    <rPh sb="6" eb="7">
      <t>サマ</t>
    </rPh>
    <rPh sb="8" eb="9">
      <t>シキ</t>
    </rPh>
    <phoneticPr fontId="2"/>
  </si>
  <si>
    <t>計</t>
    <rPh sb="0" eb="1">
      <t>ケイ</t>
    </rPh>
    <phoneticPr fontId="2"/>
  </si>
  <si>
    <t>社会保険料等
事業主負担分</t>
    <rPh sb="7" eb="10">
      <t>ジギョウヌシ</t>
    </rPh>
    <rPh sb="10" eb="13">
      <t>フタンブン</t>
    </rPh>
    <phoneticPr fontId="2"/>
  </si>
  <si>
    <t>種　別</t>
    <rPh sb="0" eb="1">
      <t>タネ</t>
    </rPh>
    <rPh sb="2" eb="3">
      <t>ベツ</t>
    </rPh>
    <phoneticPr fontId="2"/>
  </si>
  <si>
    <t>金額（円）</t>
    <rPh sb="0" eb="2">
      <t>キンガク</t>
    </rPh>
    <rPh sb="3" eb="4">
      <t>エン</t>
    </rPh>
    <phoneticPr fontId="2"/>
  </si>
  <si>
    <t>左の金額の対象期間</t>
    <rPh sb="0" eb="1">
      <t>ヒダリ</t>
    </rPh>
    <rPh sb="2" eb="4">
      <t>キンガク</t>
    </rPh>
    <rPh sb="5" eb="7">
      <t>タイショウ</t>
    </rPh>
    <rPh sb="7" eb="9">
      <t>キカン</t>
    </rPh>
    <phoneticPr fontId="2"/>
  </si>
  <si>
    <t>支払年月日</t>
    <rPh sb="0" eb="2">
      <t>シハライ</t>
    </rPh>
    <rPh sb="2" eb="3">
      <t>ネン</t>
    </rPh>
    <rPh sb="3" eb="4">
      <t>ツキ</t>
    </rPh>
    <rPh sb="4" eb="5">
      <t>ニチ</t>
    </rPh>
    <phoneticPr fontId="2"/>
  </si>
  <si>
    <t>件　　名</t>
    <rPh sb="0" eb="1">
      <t>ケン</t>
    </rPh>
    <rPh sb="3" eb="4">
      <t>メイ</t>
    </rPh>
    <phoneticPr fontId="2"/>
  </si>
  <si>
    <t>摘　要</t>
    <rPh sb="0" eb="1">
      <t>テキ</t>
    </rPh>
    <rPh sb="2" eb="3">
      <t>ヨウ</t>
    </rPh>
    <phoneticPr fontId="2"/>
  </si>
  <si>
    <t>氏　名</t>
    <rPh sb="0" eb="1">
      <t>シ</t>
    </rPh>
    <rPh sb="2" eb="3">
      <t>メイ</t>
    </rPh>
    <phoneticPr fontId="2"/>
  </si>
  <si>
    <t>用　　務</t>
    <rPh sb="0" eb="1">
      <t>ヨウ</t>
    </rPh>
    <rPh sb="3" eb="4">
      <t>ツトム</t>
    </rPh>
    <phoneticPr fontId="2"/>
  </si>
  <si>
    <t>用務先名</t>
    <rPh sb="0" eb="2">
      <t>ヨウム</t>
    </rPh>
    <rPh sb="2" eb="3">
      <t>サキ</t>
    </rPh>
    <rPh sb="3" eb="4">
      <t>メイ</t>
    </rPh>
    <phoneticPr fontId="2"/>
  </si>
  <si>
    <t>出張年月日</t>
    <rPh sb="0" eb="2">
      <t>シュッチョウ</t>
    </rPh>
    <rPh sb="2" eb="5">
      <t>ネンガッピ</t>
    </rPh>
    <phoneticPr fontId="2"/>
  </si>
  <si>
    <t>出発日</t>
    <rPh sb="0" eb="3">
      <t>シュッパツビ</t>
    </rPh>
    <phoneticPr fontId="2"/>
  </si>
  <si>
    <t>帰着日</t>
    <rPh sb="0" eb="2">
      <t>キチャク</t>
    </rPh>
    <rPh sb="2" eb="3">
      <t>ビ</t>
    </rPh>
    <phoneticPr fontId="2"/>
  </si>
  <si>
    <t>支　 払
年月日</t>
    <rPh sb="0" eb="1">
      <t>ササ</t>
    </rPh>
    <rPh sb="3" eb="4">
      <t>バライ</t>
    </rPh>
    <rPh sb="5" eb="8">
      <t>ネンガッピ</t>
    </rPh>
    <phoneticPr fontId="2"/>
  </si>
  <si>
    <t>金　額
（円）</t>
    <phoneticPr fontId="2"/>
  </si>
  <si>
    <t>氏　　名</t>
    <rPh sb="0" eb="1">
      <t>シ</t>
    </rPh>
    <rPh sb="3" eb="4">
      <t>メイ</t>
    </rPh>
    <phoneticPr fontId="2"/>
  </si>
  <si>
    <t>取　引
相手先</t>
    <rPh sb="0" eb="1">
      <t>トリ</t>
    </rPh>
    <rPh sb="4" eb="7">
      <t>アイテサキ</t>
    </rPh>
    <phoneticPr fontId="2"/>
  </si>
  <si>
    <t>（設備備品費）</t>
    <rPh sb="1" eb="3">
      <t>セツビ</t>
    </rPh>
    <rPh sb="3" eb="5">
      <t>ビヒン</t>
    </rPh>
    <rPh sb="5" eb="6">
      <t>ヒ</t>
    </rPh>
    <phoneticPr fontId="2"/>
  </si>
  <si>
    <t>（大項目）物品費</t>
    <rPh sb="1" eb="4">
      <t>ダイコウモク</t>
    </rPh>
    <rPh sb="5" eb="7">
      <t>ブッピン</t>
    </rPh>
    <rPh sb="7" eb="8">
      <t>ヒ</t>
    </rPh>
    <phoneticPr fontId="2"/>
  </si>
  <si>
    <t>（大項目）人件費・謝金</t>
    <rPh sb="1" eb="4">
      <t>ダイコウモク</t>
    </rPh>
    <rPh sb="5" eb="8">
      <t>ジンケンヒ</t>
    </rPh>
    <rPh sb="9" eb="11">
      <t>シャキン</t>
    </rPh>
    <phoneticPr fontId="2"/>
  </si>
  <si>
    <t>（大項目）旅費</t>
    <rPh sb="1" eb="4">
      <t>ダイコウモク</t>
    </rPh>
    <rPh sb="5" eb="7">
      <t>リョヒ</t>
    </rPh>
    <phoneticPr fontId="2"/>
  </si>
  <si>
    <t>取   引
相手先</t>
    <rPh sb="0" eb="1">
      <t>トリ</t>
    </rPh>
    <rPh sb="6" eb="9">
      <t>アイテサキ</t>
    </rPh>
    <phoneticPr fontId="2"/>
  </si>
  <si>
    <t>発　 注
年月日</t>
    <rPh sb="0" eb="1">
      <t>ハツ</t>
    </rPh>
    <rPh sb="3" eb="4">
      <t>チュウ</t>
    </rPh>
    <rPh sb="6" eb="9">
      <t>ネンガッピ</t>
    </rPh>
    <phoneticPr fontId="2"/>
  </si>
  <si>
    <t>支　 払
年月日</t>
    <rPh sb="0" eb="1">
      <t>ササ</t>
    </rPh>
    <rPh sb="3" eb="4">
      <t>バライ</t>
    </rPh>
    <phoneticPr fontId="2"/>
  </si>
  <si>
    <t>取   引
相手先</t>
    <rPh sb="0" eb="1">
      <t>トリ</t>
    </rPh>
    <rPh sb="7" eb="10">
      <t>アイテサキ</t>
    </rPh>
    <phoneticPr fontId="2"/>
  </si>
  <si>
    <t>金　額
（円）</t>
    <rPh sb="0" eb="1">
      <t>キン</t>
    </rPh>
    <rPh sb="2" eb="3">
      <t>ガク</t>
    </rPh>
    <phoneticPr fontId="2"/>
  </si>
  <si>
    <t>単　価
（円）</t>
    <rPh sb="0" eb="1">
      <t>タン</t>
    </rPh>
    <rPh sb="2" eb="3">
      <t>アタイ</t>
    </rPh>
    <rPh sb="6" eb="7">
      <t>エン</t>
    </rPh>
    <phoneticPr fontId="2"/>
  </si>
  <si>
    <t>（その他）</t>
    <rPh sb="3" eb="4">
      <t>タ</t>
    </rPh>
    <phoneticPr fontId="2"/>
  </si>
  <si>
    <t>用務等</t>
    <rPh sb="0" eb="2">
      <t>ヨウム</t>
    </rPh>
    <rPh sb="2" eb="3">
      <t>トウ</t>
    </rPh>
    <phoneticPr fontId="2"/>
  </si>
  <si>
    <t>実施日又は期間</t>
    <rPh sb="0" eb="3">
      <t>ジッシビ</t>
    </rPh>
    <rPh sb="3" eb="4">
      <t>マタ</t>
    </rPh>
    <rPh sb="5" eb="7">
      <t>キカン</t>
    </rPh>
    <phoneticPr fontId="2"/>
  </si>
  <si>
    <t>品　名</t>
    <rPh sb="0" eb="1">
      <t>ヒン</t>
    </rPh>
    <rPh sb="2" eb="3">
      <t>メイ</t>
    </rPh>
    <phoneticPr fontId="2"/>
  </si>
  <si>
    <t>仕　様</t>
    <rPh sb="0" eb="1">
      <t>シ</t>
    </rPh>
    <rPh sb="2" eb="3">
      <t>サマ</t>
    </rPh>
    <phoneticPr fontId="2"/>
  </si>
  <si>
    <t>氏名</t>
    <rPh sb="0" eb="2">
      <t>シメイ</t>
    </rPh>
    <phoneticPr fontId="2"/>
  </si>
  <si>
    <t>（大項目）その他</t>
    <rPh sb="1" eb="2">
      <t>ダイ</t>
    </rPh>
    <rPh sb="2" eb="4">
      <t>コウモク</t>
    </rPh>
    <rPh sb="7" eb="8">
      <t>タ</t>
    </rPh>
    <phoneticPr fontId="2"/>
  </si>
  <si>
    <t>実　施　機　関：国立大学法人東京大学</t>
    <rPh sb="8" eb="10">
      <t>コクリツ</t>
    </rPh>
    <rPh sb="10" eb="12">
      <t>ダイガク</t>
    </rPh>
    <rPh sb="12" eb="14">
      <t>ホウジン</t>
    </rPh>
    <rPh sb="14" eb="18">
      <t>トウキョウダイガク</t>
    </rPh>
    <phoneticPr fontId="2"/>
  </si>
  <si>
    <t>委託業務題目：「破壊制御技術導入による大規模バウンダリ破壊防止策に関する研究」　　　　　　　　　　　　　　　　　　　　　　　　　　　　　　</t>
    <rPh sb="0" eb="2">
      <t>イタク</t>
    </rPh>
    <rPh sb="2" eb="4">
      <t>ギョウム</t>
    </rPh>
    <rPh sb="4" eb="6">
      <t>ダイモク</t>
    </rPh>
    <phoneticPr fontId="2"/>
  </si>
  <si>
    <t>（国内旅費）</t>
    <rPh sb="1" eb="3">
      <t>コクナイ</t>
    </rPh>
    <rPh sb="3" eb="5">
      <t>リョヒ</t>
    </rPh>
    <phoneticPr fontId="2"/>
  </si>
  <si>
    <t>合計</t>
    <rPh sb="0" eb="2">
      <t>ゴウケイ</t>
    </rPh>
    <phoneticPr fontId="2"/>
  </si>
  <si>
    <t>別紙　ロ</t>
    <rPh sb="0" eb="2">
      <t>ベッシ</t>
    </rPh>
    <phoneticPr fontId="2"/>
  </si>
  <si>
    <t>業　務　収　支　決　算　書</t>
    <rPh sb="0" eb="1">
      <t>ギョウ</t>
    </rPh>
    <rPh sb="2" eb="3">
      <t>ツトム</t>
    </rPh>
    <rPh sb="4" eb="5">
      <t>オサム</t>
    </rPh>
    <rPh sb="6" eb="7">
      <t>ササ</t>
    </rPh>
    <rPh sb="8" eb="9">
      <t>ケツ</t>
    </rPh>
    <rPh sb="10" eb="11">
      <t>ザン</t>
    </rPh>
    <rPh sb="12" eb="13">
      <t>ショ</t>
    </rPh>
    <phoneticPr fontId="2"/>
  </si>
  <si>
    <t>決算表</t>
    <rPh sb="0" eb="2">
      <t>ケッサン</t>
    </rPh>
    <rPh sb="2" eb="3">
      <t>オモテ</t>
    </rPh>
    <phoneticPr fontId="2"/>
  </si>
  <si>
    <t>区分</t>
    <rPh sb="0" eb="2">
      <t>クブン</t>
    </rPh>
    <phoneticPr fontId="2"/>
  </si>
  <si>
    <t>大項目</t>
    <rPh sb="0" eb="3">
      <t>ダイコウモク</t>
    </rPh>
    <phoneticPr fontId="2"/>
  </si>
  <si>
    <t>中項目</t>
    <rPh sb="0" eb="1">
      <t>チュウ</t>
    </rPh>
    <rPh sb="1" eb="3">
      <t>コウモク</t>
    </rPh>
    <phoneticPr fontId="2"/>
  </si>
  <si>
    <t>契　約　額</t>
    <rPh sb="0" eb="1">
      <t>チギリ</t>
    </rPh>
    <rPh sb="2" eb="3">
      <t>ヤク</t>
    </rPh>
    <rPh sb="4" eb="5">
      <t>ガク</t>
    </rPh>
    <phoneticPr fontId="2"/>
  </si>
  <si>
    <t>決　算　額</t>
    <phoneticPr fontId="2"/>
  </si>
  <si>
    <t>委託費の充当額</t>
    <rPh sb="0" eb="2">
      <t>イタク</t>
    </rPh>
    <rPh sb="2" eb="3">
      <t>ヒ</t>
    </rPh>
    <rPh sb="4" eb="6">
      <t>ジュウトウ</t>
    </rPh>
    <rPh sb="6" eb="7">
      <t>ガク</t>
    </rPh>
    <phoneticPr fontId="2"/>
  </si>
  <si>
    <t>備　　考</t>
    <rPh sb="0" eb="1">
      <t>ソナエ</t>
    </rPh>
    <rPh sb="3" eb="4">
      <t>コウ</t>
    </rPh>
    <phoneticPr fontId="2"/>
  </si>
  <si>
    <t>　　　　　　　　　　　　　　　　　　　　　　　　　　　　支　　　　　　　　　　　　　　　　　　　　　　　　　　　　　　　　　出</t>
    <rPh sb="28" eb="29">
      <t>シ</t>
    </rPh>
    <rPh sb="62" eb="63">
      <t>デ</t>
    </rPh>
    <phoneticPr fontId="2"/>
  </si>
  <si>
    <t>物品費</t>
    <rPh sb="0" eb="2">
      <t>ブッピン</t>
    </rPh>
    <rPh sb="2" eb="3">
      <t>ヒ</t>
    </rPh>
    <phoneticPr fontId="2"/>
  </si>
  <si>
    <t>設備備品費</t>
    <rPh sb="0" eb="2">
      <t>セツビ</t>
    </rPh>
    <rPh sb="2" eb="4">
      <t>ビヒン</t>
    </rPh>
    <rPh sb="4" eb="5">
      <t>ヒ</t>
    </rPh>
    <phoneticPr fontId="2"/>
  </si>
  <si>
    <t>消耗品費</t>
    <rPh sb="0" eb="3">
      <t>ショウモウヒン</t>
    </rPh>
    <rPh sb="3" eb="4">
      <t>ヒ</t>
    </rPh>
    <phoneticPr fontId="2"/>
  </si>
  <si>
    <t>人件費・謝金</t>
    <rPh sb="0" eb="3">
      <t>ジンケンヒ</t>
    </rPh>
    <rPh sb="4" eb="6">
      <t>シャキン</t>
    </rPh>
    <phoneticPr fontId="2"/>
  </si>
  <si>
    <t>人件費</t>
    <rPh sb="0" eb="3">
      <t>ジンケンヒ</t>
    </rPh>
    <phoneticPr fontId="2"/>
  </si>
  <si>
    <t>※</t>
    <phoneticPr fontId="2"/>
  </si>
  <si>
    <t>謝金</t>
    <rPh sb="0" eb="2">
      <t>シャキン</t>
    </rPh>
    <phoneticPr fontId="2"/>
  </si>
  <si>
    <t>旅費</t>
    <rPh sb="0" eb="2">
      <t>リョヒ</t>
    </rPh>
    <phoneticPr fontId="2"/>
  </si>
  <si>
    <t>その他</t>
    <rPh sb="2" eb="3">
      <t>タ</t>
    </rPh>
    <phoneticPr fontId="2"/>
  </si>
  <si>
    <t>外注費（雑役務費）</t>
    <rPh sb="0" eb="3">
      <t>ガイチュウヒ</t>
    </rPh>
    <rPh sb="4" eb="5">
      <t>ザツ</t>
    </rPh>
    <rPh sb="5" eb="7">
      <t>エキム</t>
    </rPh>
    <rPh sb="7" eb="8">
      <t>ヒ</t>
    </rPh>
    <phoneticPr fontId="2"/>
  </si>
  <si>
    <t>印刷製本費</t>
    <rPh sb="0" eb="2">
      <t>インサツ</t>
    </rPh>
    <rPh sb="2" eb="4">
      <t>セイホン</t>
    </rPh>
    <rPh sb="4" eb="5">
      <t>ヒ</t>
    </rPh>
    <phoneticPr fontId="2"/>
  </si>
  <si>
    <t>会議費</t>
    <rPh sb="0" eb="2">
      <t>カイギ</t>
    </rPh>
    <rPh sb="2" eb="3">
      <t>ヒ</t>
    </rPh>
    <phoneticPr fontId="2"/>
  </si>
  <si>
    <t>通信運搬費</t>
    <rPh sb="0" eb="2">
      <t>ツウシン</t>
    </rPh>
    <rPh sb="2" eb="5">
      <t>ウンパンヒ</t>
    </rPh>
    <phoneticPr fontId="2"/>
  </si>
  <si>
    <t>光熱水料</t>
    <rPh sb="0" eb="2">
      <t>コウネツ</t>
    </rPh>
    <rPh sb="2" eb="3">
      <t>スイ</t>
    </rPh>
    <rPh sb="3" eb="4">
      <t>リョウ</t>
    </rPh>
    <phoneticPr fontId="2"/>
  </si>
  <si>
    <t>その他（諸経費）</t>
    <rPh sb="2" eb="3">
      <t>タ</t>
    </rPh>
    <rPh sb="4" eb="7">
      <t>ショケイヒ</t>
    </rPh>
    <phoneticPr fontId="2"/>
  </si>
  <si>
    <t>消費税相当額</t>
    <rPh sb="0" eb="3">
      <t>ショウヒゼイ</t>
    </rPh>
    <rPh sb="3" eb="6">
      <t>ソウトウガク</t>
    </rPh>
    <phoneticPr fontId="2"/>
  </si>
  <si>
    <t>間接経費</t>
    <rPh sb="0" eb="2">
      <t>カンセツ</t>
    </rPh>
    <rPh sb="2" eb="4">
      <t>ケイヒ</t>
    </rPh>
    <phoneticPr fontId="2"/>
  </si>
  <si>
    <t>合　　計</t>
    <rPh sb="0" eb="1">
      <t>ゴウ</t>
    </rPh>
    <rPh sb="3" eb="4">
      <t>ケイ</t>
    </rPh>
    <phoneticPr fontId="2"/>
  </si>
  <si>
    <t>収
入</t>
    <rPh sb="0" eb="1">
      <t>オサム</t>
    </rPh>
    <rPh sb="5" eb="6">
      <t>イリ</t>
    </rPh>
    <phoneticPr fontId="2"/>
  </si>
  <si>
    <t>委託費の額</t>
    <rPh sb="0" eb="3">
      <t>イタクヒ</t>
    </rPh>
    <rPh sb="4" eb="5">
      <t>ガク</t>
    </rPh>
    <phoneticPr fontId="2"/>
  </si>
  <si>
    <t>自己充当額</t>
    <rPh sb="0" eb="2">
      <t>ジコ</t>
    </rPh>
    <rPh sb="2" eb="4">
      <t>ジュウトウ</t>
    </rPh>
    <rPh sb="4" eb="5">
      <t>ガク</t>
    </rPh>
    <phoneticPr fontId="2"/>
  </si>
  <si>
    <t>※は消費税対象額</t>
    <phoneticPr fontId="2"/>
  </si>
  <si>
    <t>返納額</t>
    <rPh sb="0" eb="2">
      <t>ヘンノウ</t>
    </rPh>
    <rPh sb="2" eb="3">
      <t>ガク</t>
    </rPh>
    <phoneticPr fontId="2"/>
  </si>
  <si>
    <t>円</t>
    <rPh sb="0" eb="1">
      <t>エン</t>
    </rPh>
    <phoneticPr fontId="2"/>
  </si>
  <si>
    <t>※</t>
    <phoneticPr fontId="2"/>
  </si>
  <si>
    <t>※</t>
    <phoneticPr fontId="2"/>
  </si>
  <si>
    <t>（外国旅費）</t>
    <rPh sb="1" eb="3">
      <t>ガイコク</t>
    </rPh>
    <rPh sb="3" eb="5">
      <t>リョヒ</t>
    </rPh>
    <phoneticPr fontId="2"/>
  </si>
  <si>
    <t>（大項目） 物品費</t>
    <rPh sb="1" eb="2">
      <t>ダイ</t>
    </rPh>
    <rPh sb="2" eb="4">
      <t>コウモク</t>
    </rPh>
    <rPh sb="6" eb="8">
      <t>ブッピン</t>
    </rPh>
    <rPh sb="8" eb="9">
      <t>ヒ</t>
    </rPh>
    <phoneticPr fontId="2"/>
  </si>
  <si>
    <t>式</t>
    <rPh sb="0" eb="1">
      <t>シキ</t>
    </rPh>
    <phoneticPr fontId="2"/>
  </si>
  <si>
    <t>台</t>
    <rPh sb="0" eb="1">
      <t>ダイ</t>
    </rPh>
    <phoneticPr fontId="2"/>
  </si>
  <si>
    <t>クライオスタット</t>
    <phoneticPr fontId="2"/>
  </si>
  <si>
    <t>○○用ポンプ</t>
    <rPh sb="2" eb="3">
      <t>ヨウ</t>
    </rPh>
    <phoneticPr fontId="2"/>
  </si>
  <si>
    <t>ワイヤレスデータロガー</t>
    <phoneticPr fontId="2"/>
  </si>
  <si>
    <t>式</t>
    <rPh sb="0" eb="1">
      <t>シキ</t>
    </rPh>
    <phoneticPr fontId="2"/>
  </si>
  <si>
    <t>○○用フィルター</t>
    <rPh sb="2" eb="3">
      <t>ヨウ</t>
    </rPh>
    <phoneticPr fontId="2"/>
  </si>
  <si>
    <t>○○　○○</t>
    <phoneticPr fontId="2"/>
  </si>
  <si>
    <t>補助者</t>
    <rPh sb="0" eb="3">
      <t>ホジョシャ</t>
    </rPh>
    <phoneticPr fontId="2"/>
  </si>
  <si>
    <t>△△　△△</t>
    <phoneticPr fontId="2"/>
  </si>
  <si>
    <t>（派遣者）</t>
    <rPh sb="1" eb="3">
      <t>ハケン</t>
    </rPh>
    <rPh sb="3" eb="4">
      <t>シャ</t>
    </rPh>
    <phoneticPr fontId="2"/>
  </si>
  <si>
    <t>○○学会出席のため</t>
    <phoneticPr fontId="2"/>
  </si>
  <si>
    <t>研究打ち合わせ</t>
    <rPh sb="0" eb="1">
      <t>ケンキュウ</t>
    </rPh>
    <rPh sb="1" eb="2">
      <t>ウ</t>
    </rPh>
    <rPh sb="3" eb="4">
      <t>ア</t>
    </rPh>
    <phoneticPr fontId="2"/>
  </si>
  <si>
    <t>米国・○○大学</t>
    <phoneticPr fontId="2"/>
  </si>
  <si>
    <t>○○試験体の加工</t>
    <rPh sb="1" eb="2">
      <t>タイ</t>
    </rPh>
    <rPh sb="2" eb="5">
      <t>シケンタイ</t>
    </rPh>
    <rPh sb="5" eb="7">
      <t>カコウ</t>
    </rPh>
    <phoneticPr fontId="2"/>
  </si>
  <si>
    <t>○○学会参加費</t>
    <rPh sb="2" eb="4">
      <t>ガッカイ</t>
    </rPh>
    <rPh sb="4" eb="7">
      <t>サンカヒ</t>
    </rPh>
    <phoneticPr fontId="2"/>
  </si>
  <si>
    <t>○○学会</t>
    <rPh sb="2" eb="4">
      <t>ガッカイ</t>
    </rPh>
    <phoneticPr fontId="2"/>
  </si>
  <si>
    <t>引　 取
（履行）
年月日</t>
    <rPh sb="0" eb="1">
      <t>イン</t>
    </rPh>
    <rPh sb="3" eb="4">
      <t>トリ</t>
    </rPh>
    <rPh sb="6" eb="8">
      <t>リコウ</t>
    </rPh>
    <phoneticPr fontId="2"/>
  </si>
  <si>
    <t>計</t>
    <phoneticPr fontId="2"/>
  </si>
  <si>
    <t>備考</t>
    <rPh sb="0" eb="2">
      <t>ビコウ</t>
    </rPh>
    <phoneticPr fontId="2"/>
  </si>
  <si>
    <t>設備備品費</t>
    <rPh sb="0" eb="2">
      <t>セツビ</t>
    </rPh>
    <rPh sb="2" eb="5">
      <t>ビヒンヒ</t>
    </rPh>
    <phoneticPr fontId="2"/>
  </si>
  <si>
    <t>通信運搬費</t>
    <rPh sb="0" eb="2">
      <t>ツウシン</t>
    </rPh>
    <rPh sb="2" eb="4">
      <t>ウンパン</t>
    </rPh>
    <rPh sb="4" eb="5">
      <t>ヒ</t>
    </rPh>
    <phoneticPr fontId="2"/>
  </si>
  <si>
    <t>小計</t>
    <rPh sb="0" eb="2">
      <t>ショウケイ</t>
    </rPh>
    <phoneticPr fontId="2"/>
  </si>
  <si>
    <t>備　考</t>
    <phoneticPr fontId="2"/>
  </si>
  <si>
    <t>耐用年数1年未満</t>
    <rPh sb="0" eb="2">
      <t>タイヨウ</t>
    </rPh>
    <rPh sb="2" eb="4">
      <t>ネンスウ</t>
    </rPh>
    <rPh sb="5" eb="6">
      <t>ネン</t>
    </rPh>
    <rPh sb="6" eb="8">
      <t>ミマン</t>
    </rPh>
    <phoneticPr fontId="2"/>
  </si>
  <si>
    <t>H31.4.1～R2.1.31</t>
    <phoneticPr fontId="2"/>
  </si>
  <si>
    <t>R1.5.15～R2.2.15</t>
    <phoneticPr fontId="2"/>
  </si>
  <si>
    <t>□□　□□</t>
    <phoneticPr fontId="2"/>
  </si>
  <si>
    <t>◇◇　◇◇</t>
    <phoneticPr fontId="2"/>
  </si>
  <si>
    <t>××　××</t>
    <phoneticPr fontId="2"/>
  </si>
  <si>
    <t>□□　□□</t>
    <phoneticPr fontId="2"/>
  </si>
  <si>
    <t>○○実験</t>
    <rPh sb="2" eb="4">
      <t>ジッケン</t>
    </rPh>
    <phoneticPr fontId="2"/>
  </si>
  <si>
    <t>○○学会出席のため</t>
    <phoneticPr fontId="2"/>
  </si>
  <si>
    <t>〇〇研究所</t>
    <rPh sb="2" eb="5">
      <t>ケンキュウジョ</t>
    </rPh>
    <phoneticPr fontId="2"/>
  </si>
  <si>
    <t>△△大学</t>
    <rPh sb="2" eb="4">
      <t>ダイガク</t>
    </rPh>
    <phoneticPr fontId="2"/>
  </si>
  <si>
    <t>△△　△△</t>
    <phoneticPr fontId="2"/>
  </si>
  <si>
    <t>△△測定実験</t>
    <rPh sb="2" eb="4">
      <t>ソクテイ</t>
    </rPh>
    <rPh sb="4" eb="6">
      <t>ジッケン</t>
    </rPh>
    <phoneticPr fontId="2"/>
  </si>
  <si>
    <t>△△装置の保守・点検</t>
    <rPh sb="2" eb="4">
      <t>ソウチ</t>
    </rPh>
    <rPh sb="5" eb="7">
      <t>ホシュ</t>
    </rPh>
    <rPh sb="8" eb="10">
      <t>テンケン</t>
    </rPh>
    <phoneticPr fontId="2"/>
  </si>
  <si>
    <t>配送料（□□－○○研究所）</t>
    <rPh sb="0" eb="2">
      <t>ハイソウ</t>
    </rPh>
    <rPh sb="2" eb="3">
      <t>リョウ</t>
    </rPh>
    <rPh sb="9" eb="12">
      <t>ケンキュウジョ</t>
    </rPh>
    <phoneticPr fontId="2"/>
  </si>
  <si>
    <t>配送料（□□－△△大学）</t>
    <rPh sb="0" eb="2">
      <t>ハイソウ</t>
    </rPh>
    <rPh sb="2" eb="3">
      <t>リョウ</t>
    </rPh>
    <rPh sb="9" eb="11">
      <t>ダイガク</t>
    </rPh>
    <phoneticPr fontId="2"/>
  </si>
  <si>
    <t>宅配便（□□－○○研究所）</t>
    <rPh sb="0" eb="3">
      <t>タクハイビン</t>
    </rPh>
    <rPh sb="9" eb="12">
      <t>ケンキュウジョ</t>
    </rPh>
    <phoneticPr fontId="2"/>
  </si>
  <si>
    <t>宅配便（□□－△△大学）</t>
    <rPh sb="0" eb="3">
      <t>タクハイビン</t>
    </rPh>
    <rPh sb="9" eb="11">
      <t>ダイガク</t>
    </rPh>
    <phoneticPr fontId="2"/>
  </si>
  <si>
    <t>○○研究所</t>
    <rPh sb="2" eb="5">
      <t>ケンキュウジョ</t>
    </rPh>
    <phoneticPr fontId="2"/>
  </si>
  <si>
    <t>△△施設使用料</t>
    <rPh sb="2" eb="4">
      <t>シセツ</t>
    </rPh>
    <rPh sb="4" eb="6">
      <t>シヨウ</t>
    </rPh>
    <rPh sb="6" eb="7">
      <t>リョウ</t>
    </rPh>
    <phoneticPr fontId="2"/>
  </si>
  <si>
    <t>○○施設使用料</t>
    <rPh sb="2" eb="4">
      <t>シセツ</t>
    </rPh>
    <rPh sb="4" eb="6">
      <t>シヨウ</t>
    </rPh>
    <rPh sb="6" eb="7">
      <t>リョウ</t>
    </rPh>
    <phoneticPr fontId="2"/>
  </si>
  <si>
    <t>△△大学</t>
    <phoneticPr fontId="2"/>
  </si>
  <si>
    <t>ソフトウェアライセンス料</t>
    <rPh sb="11" eb="12">
      <t>リョウ</t>
    </rPh>
    <phoneticPr fontId="2"/>
  </si>
  <si>
    <t>○○実験用消耗品</t>
    <rPh sb="2" eb="5">
      <t>ジッケンヨウ</t>
    </rPh>
    <rPh sb="5" eb="7">
      <t>ショウモウ</t>
    </rPh>
    <rPh sb="7" eb="8">
      <t>ヒン</t>
    </rPh>
    <phoneticPr fontId="2"/>
  </si>
  <si>
    <t>個</t>
    <rPh sb="0" eb="1">
      <t>コ</t>
    </rPh>
    <phoneticPr fontId="2"/>
  </si>
  <si>
    <t>○○溶液　他</t>
    <rPh sb="2" eb="4">
      <t>ヨウエキ</t>
    </rPh>
    <rPh sb="5" eb="6">
      <t>ホカ</t>
    </rPh>
    <phoneticPr fontId="2"/>
  </si>
  <si>
    <t>○○ガス</t>
    <phoneticPr fontId="2"/>
  </si>
  <si>
    <t>○○試験片</t>
    <rPh sb="2" eb="4">
      <t>シケン</t>
    </rPh>
    <rPh sb="4" eb="5">
      <t>ヘン</t>
    </rPh>
    <phoneticPr fontId="2"/>
  </si>
  <si>
    <t>○○　他</t>
    <rPh sb="3" eb="4">
      <t>ホカ</t>
    </rPh>
    <phoneticPr fontId="2"/>
  </si>
  <si>
    <t>△△測定実験用消耗品</t>
    <rPh sb="2" eb="4">
      <t>ソクテイ</t>
    </rPh>
    <rPh sb="4" eb="6">
      <t>ジッケン</t>
    </rPh>
    <rPh sb="6" eb="7">
      <t>ヨウ</t>
    </rPh>
    <rPh sb="7" eb="9">
      <t>ショウモウ</t>
    </rPh>
    <rPh sb="9" eb="10">
      <t>ヒン</t>
    </rPh>
    <phoneticPr fontId="2"/>
  </si>
  <si>
    <t>△△　他</t>
    <phoneticPr fontId="2"/>
  </si>
  <si>
    <t>○○　他</t>
    <phoneticPr fontId="2"/>
  </si>
  <si>
    <t>○○ソフト</t>
    <phoneticPr fontId="2"/>
  </si>
  <si>
    <t>外注費（雑役務費）</t>
    <phoneticPr fontId="2"/>
  </si>
  <si>
    <t>○○評価委員会出席</t>
    <rPh sb="2" eb="4">
      <t>ヒョウカ</t>
    </rPh>
    <rPh sb="4" eb="7">
      <t>イインカイ</t>
    </rPh>
    <rPh sb="7" eb="9">
      <t>シュッセキ</t>
    </rPh>
    <phoneticPr fontId="2"/>
  </si>
  <si>
    <t>◎◎　◎◎</t>
    <phoneticPr fontId="2"/>
  </si>
  <si>
    <t>○○講演会</t>
    <rPh sb="2" eb="4">
      <t>コウエン</t>
    </rPh>
    <rPh sb="4" eb="5">
      <t>カイ</t>
    </rPh>
    <phoneticPr fontId="2"/>
  </si>
  <si>
    <t>　（中項目）設備備品費</t>
    <rPh sb="2" eb="3">
      <t>チュウ</t>
    </rPh>
    <rPh sb="3" eb="5">
      <t>コウモク</t>
    </rPh>
    <rPh sb="6" eb="8">
      <t>セツビ</t>
    </rPh>
    <rPh sb="8" eb="11">
      <t>ビヒンヒ</t>
    </rPh>
    <phoneticPr fontId="2"/>
  </si>
  <si>
    <t>　（中項目）消耗品費</t>
    <rPh sb="2" eb="3">
      <t>チュウ</t>
    </rPh>
    <rPh sb="3" eb="5">
      <t>コウモク</t>
    </rPh>
    <rPh sb="6" eb="9">
      <t>ショウモウヒン</t>
    </rPh>
    <rPh sb="9" eb="10">
      <t>ヒ</t>
    </rPh>
    <phoneticPr fontId="2"/>
  </si>
  <si>
    <t>　（中項目）人件費</t>
    <rPh sb="2" eb="3">
      <t>チュウ</t>
    </rPh>
    <rPh sb="3" eb="5">
      <t>コウモク</t>
    </rPh>
    <rPh sb="6" eb="8">
      <t>ジンケン</t>
    </rPh>
    <rPh sb="8" eb="9">
      <t>ヒ</t>
    </rPh>
    <phoneticPr fontId="2"/>
  </si>
  <si>
    <t>　（中項目）謝金</t>
    <rPh sb="2" eb="3">
      <t>チュウ</t>
    </rPh>
    <rPh sb="3" eb="5">
      <t>コウモク</t>
    </rPh>
    <rPh sb="6" eb="8">
      <t>シャキン</t>
    </rPh>
    <phoneticPr fontId="2"/>
  </si>
  <si>
    <t>　（中項目）外注費（雑役務費）</t>
    <rPh sb="2" eb="3">
      <t>チュウ</t>
    </rPh>
    <rPh sb="3" eb="5">
      <t>コウモク</t>
    </rPh>
    <rPh sb="6" eb="9">
      <t>ガイチュウヒ</t>
    </rPh>
    <rPh sb="10" eb="11">
      <t>ザツ</t>
    </rPh>
    <rPh sb="11" eb="13">
      <t>エキム</t>
    </rPh>
    <rPh sb="13" eb="14">
      <t>ヒ</t>
    </rPh>
    <phoneticPr fontId="2"/>
  </si>
  <si>
    <t>　（中項目）通信運搬費</t>
    <rPh sb="2" eb="3">
      <t>チュウ</t>
    </rPh>
    <rPh sb="3" eb="5">
      <t>コウモク</t>
    </rPh>
    <rPh sb="6" eb="8">
      <t>ツウシン</t>
    </rPh>
    <rPh sb="8" eb="10">
      <t>ウンパン</t>
    </rPh>
    <rPh sb="10" eb="11">
      <t>ヒ</t>
    </rPh>
    <phoneticPr fontId="2"/>
  </si>
  <si>
    <t>　（中項目）その他（諸経費）</t>
    <rPh sb="2" eb="3">
      <t>チュウ</t>
    </rPh>
    <rPh sb="3" eb="5">
      <t>コウモク</t>
    </rPh>
    <rPh sb="8" eb="9">
      <t>タ</t>
    </rPh>
    <rPh sb="10" eb="13">
      <t>ショケイヒ</t>
    </rPh>
    <phoneticPr fontId="2"/>
  </si>
  <si>
    <t>　（中項目）消費税相当額</t>
    <rPh sb="2" eb="3">
      <t>チュウ</t>
    </rPh>
    <rPh sb="3" eb="5">
      <t>コウモク</t>
    </rPh>
    <rPh sb="6" eb="9">
      <t>ショウヒゼイ</t>
    </rPh>
    <rPh sb="9" eb="11">
      <t>ソウトウ</t>
    </rPh>
    <rPh sb="11" eb="12">
      <t>ガク</t>
    </rPh>
    <phoneticPr fontId="2"/>
  </si>
  <si>
    <t>中項目</t>
    <rPh sb="0" eb="3">
      <t>チュウコウモク</t>
    </rPh>
    <phoneticPr fontId="2"/>
  </si>
  <si>
    <t>決算額</t>
    <rPh sb="0" eb="3">
      <t>ケッサンガク</t>
    </rPh>
    <phoneticPr fontId="2"/>
  </si>
  <si>
    <t>委託費充当額</t>
    <rPh sb="0" eb="3">
      <t>イタクヒ</t>
    </rPh>
    <rPh sb="3" eb="5">
      <t>ジュウトウ</t>
    </rPh>
    <rPh sb="5" eb="6">
      <t>ガク</t>
    </rPh>
    <phoneticPr fontId="2"/>
  </si>
  <si>
    <t>外注費（雑役務費）</t>
    <rPh sb="0" eb="3">
      <t>ガイチュウヒ</t>
    </rPh>
    <rPh sb="4" eb="8">
      <t>ザツエキムヒ</t>
    </rPh>
    <phoneticPr fontId="2"/>
  </si>
  <si>
    <t>その他（諸経費）</t>
    <rPh sb="2" eb="3">
      <t>ホカ</t>
    </rPh>
    <rPh sb="4" eb="7">
      <t>ショケイヒ</t>
    </rPh>
    <phoneticPr fontId="2"/>
  </si>
  <si>
    <t>返納額</t>
    <rPh sb="0" eb="3">
      <t>ヘンノウガク</t>
    </rPh>
    <phoneticPr fontId="2"/>
  </si>
  <si>
    <t>check</t>
    <phoneticPr fontId="2"/>
  </si>
  <si>
    <t>自己充当</t>
    <rPh sb="0" eb="2">
      <t>ジコ</t>
    </rPh>
    <rPh sb="2" eb="4">
      <t>ジュウトウ</t>
    </rPh>
    <phoneticPr fontId="2"/>
  </si>
  <si>
    <t>契約額</t>
    <rPh sb="0" eb="3">
      <t>ケイヤクガク</t>
    </rPh>
    <phoneticPr fontId="2"/>
  </si>
  <si>
    <t>（単位：円）</t>
    <rPh sb="1" eb="3">
      <t>タンイ</t>
    </rPh>
    <rPh sb="4" eb="5">
      <t>エン</t>
    </rPh>
    <phoneticPr fontId="2"/>
  </si>
  <si>
    <t>○○製作所㈱</t>
    <rPh sb="2" eb="5">
      <t>セイサクジョ</t>
    </rPh>
    <phoneticPr fontId="2"/>
  </si>
  <si>
    <t>△△重工業㈱</t>
    <rPh sb="2" eb="3">
      <t>ジュウ</t>
    </rPh>
    <rPh sb="3" eb="5">
      <t>コウギョウ</t>
    </rPh>
    <phoneticPr fontId="2"/>
  </si>
  <si>
    <t>〇〇年度　決算書</t>
    <rPh sb="2" eb="4">
      <t>ネンド</t>
    </rPh>
    <rPh sb="5" eb="8">
      <t>ケッサンショ</t>
    </rPh>
    <phoneticPr fontId="2"/>
  </si>
  <si>
    <t>■■製
HM560MV（ﾊﾞｷｭﾄｰﾑ付）</t>
    <rPh sb="19" eb="20">
      <t>）</t>
    </rPh>
    <phoneticPr fontId="2"/>
  </si>
  <si>
    <t>▲▲製
XX-P019</t>
    <phoneticPr fontId="2"/>
  </si>
  <si>
    <t>abc社製
CTD-2000</t>
    <phoneticPr fontId="2"/>
  </si>
  <si>
    <t>契約番号：〇〇Ｉ×××　　　　　　　　　　　　　　　　　　　　　　　　　　　　</t>
    <rPh sb="0" eb="2">
      <t>ケイヤク</t>
    </rPh>
    <rPh sb="2" eb="4">
      <t>バンゴウ</t>
    </rPh>
    <phoneticPr fontId="2"/>
  </si>
  <si>
    <t>実施機関：□□</t>
    <phoneticPr fontId="2"/>
  </si>
  <si>
    <t>R1.12.28～R2.4.30</t>
    <phoneticPr fontId="2"/>
  </si>
  <si>
    <t>R1.11.1～R2.3.31</t>
    <phoneticPr fontId="2"/>
  </si>
  <si>
    <t>人件費補足資料【第９条に基づき、帳簿とともに具備し、甲の要求があったときは提示すること。】</t>
  </si>
  <si>
    <t>（大項目）人件費・謝金</t>
    <rPh sb="1" eb="2">
      <t>ダイ</t>
    </rPh>
    <rPh sb="2" eb="4">
      <t>コウモク</t>
    </rPh>
    <rPh sb="5" eb="8">
      <t>ジンケンヒ</t>
    </rPh>
    <rPh sb="9" eb="11">
      <t>シャキン</t>
    </rPh>
    <phoneticPr fontId="2"/>
  </si>
  <si>
    <t>　（中項目）人件費</t>
    <rPh sb="2" eb="3">
      <t>チュウ</t>
    </rPh>
    <rPh sb="3" eb="5">
      <t>コウモク</t>
    </rPh>
    <rPh sb="6" eb="9">
      <t>ジンケンヒ</t>
    </rPh>
    <phoneticPr fontId="2"/>
  </si>
  <si>
    <t>氏名</t>
  </si>
  <si>
    <t>給与支給対象期間</t>
    <rPh sb="2" eb="4">
      <t>シキュウ</t>
    </rPh>
    <rPh sb="4" eb="6">
      <t>タイショウ</t>
    </rPh>
    <rPh sb="6" eb="8">
      <t>キカン</t>
    </rPh>
    <phoneticPr fontId="2"/>
  </si>
  <si>
    <t>単価</t>
    <rPh sb="0" eb="2">
      <t>タンカ</t>
    </rPh>
    <phoneticPr fontId="2"/>
  </si>
  <si>
    <t>給与</t>
  </si>
  <si>
    <t>社会保険等事業主負担分</t>
  </si>
  <si>
    <t>支給額</t>
  </si>
  <si>
    <t>左の内訳</t>
  </si>
  <si>
    <t>事業主負担分合計</t>
    <rPh sb="6" eb="8">
      <t>ゴウケイ</t>
    </rPh>
    <phoneticPr fontId="2"/>
  </si>
  <si>
    <t>（月・日・時）</t>
    <rPh sb="0" eb="1">
      <t>ツキ</t>
    </rPh>
    <rPh sb="2" eb="3">
      <t>ニチ</t>
    </rPh>
    <rPh sb="4" eb="5">
      <t>ジ</t>
    </rPh>
    <phoneticPr fontId="2"/>
  </si>
  <si>
    <t>基本給　　　・期末</t>
    <rPh sb="7" eb="9">
      <t>キマツ</t>
    </rPh>
    <phoneticPr fontId="2"/>
  </si>
  <si>
    <t>通勤手当</t>
    <rPh sb="2" eb="4">
      <t>テアテ</t>
    </rPh>
    <phoneticPr fontId="2"/>
  </si>
  <si>
    <t>時間外     手当</t>
    <phoneticPr fontId="2"/>
  </si>
  <si>
    <t>その他     手当</t>
    <phoneticPr fontId="2"/>
  </si>
  <si>
    <t>健康保険</t>
    <rPh sb="2" eb="4">
      <t>ホケン</t>
    </rPh>
    <phoneticPr fontId="2"/>
  </si>
  <si>
    <t>介護保険</t>
    <rPh sb="2" eb="4">
      <t>ホケン</t>
    </rPh>
    <phoneticPr fontId="2"/>
  </si>
  <si>
    <t>厚生年金保険</t>
  </si>
  <si>
    <t>児童手当拠出金</t>
  </si>
  <si>
    <t>雇用保険</t>
  </si>
  <si>
    <t>労災保険</t>
  </si>
  <si>
    <t>○○○〇</t>
    <phoneticPr fontId="2"/>
  </si>
  <si>
    <t>4月分</t>
  </si>
  <si>
    <t>○○○〇</t>
    <phoneticPr fontId="2"/>
  </si>
  <si>
    <t>5月分</t>
  </si>
  <si>
    <t>6月分</t>
  </si>
  <si>
    <t>○○○〇</t>
    <phoneticPr fontId="2"/>
  </si>
  <si>
    <t>賞与</t>
  </si>
  <si>
    <t>7月分</t>
  </si>
  <si>
    <t>8月分</t>
  </si>
  <si>
    <t>9月分</t>
  </si>
  <si>
    <t>10月分</t>
  </si>
  <si>
    <t>11月分</t>
  </si>
  <si>
    <t>12月分</t>
  </si>
  <si>
    <t>1月分</t>
  </si>
  <si>
    <t>2月分</t>
  </si>
  <si>
    <t>3月分</t>
  </si>
  <si>
    <t>退職</t>
  </si>
  <si>
    <t>計</t>
  </si>
  <si>
    <t>△△△△</t>
    <phoneticPr fontId="2"/>
  </si>
  <si>
    <t>合計</t>
  </si>
  <si>
    <t>－</t>
  </si>
  <si>
    <t>（大項目）再委託費</t>
    <rPh sb="1" eb="2">
      <t>ダイ</t>
    </rPh>
    <rPh sb="2" eb="4">
      <t>コウモク</t>
    </rPh>
    <rPh sb="5" eb="8">
      <t>サイイタク</t>
    </rPh>
    <rPh sb="8" eb="9">
      <t>ヒ</t>
    </rPh>
    <phoneticPr fontId="2"/>
  </si>
  <si>
    <t>支払金額
（円）</t>
    <rPh sb="0" eb="2">
      <t>シハライ</t>
    </rPh>
    <rPh sb="2" eb="3">
      <t>キン</t>
    </rPh>
    <rPh sb="3" eb="4">
      <t>ガク</t>
    </rPh>
    <phoneticPr fontId="2"/>
  </si>
  <si>
    <t>契　約
年月日</t>
    <rPh sb="0" eb="1">
      <t>チギリ</t>
    </rPh>
    <rPh sb="2" eb="3">
      <t>ヤク</t>
    </rPh>
    <rPh sb="4" eb="7">
      <t>ネンガッピ</t>
    </rPh>
    <phoneticPr fontId="2"/>
  </si>
  <si>
    <t>履行
年月日</t>
    <rPh sb="0" eb="2">
      <t>リコウ</t>
    </rPh>
    <phoneticPr fontId="2"/>
  </si>
  <si>
    <t>再委託費</t>
    <rPh sb="0" eb="3">
      <t>サイイタク</t>
    </rPh>
    <rPh sb="3" eb="4">
      <t>ヒ</t>
    </rPh>
    <phoneticPr fontId="2"/>
  </si>
  <si>
    <t>○○大学</t>
    <rPh sb="2" eb="4">
      <t>ダイガク</t>
    </rPh>
    <phoneticPr fontId="2"/>
  </si>
  <si>
    <t>○○研究機構</t>
    <rPh sb="2" eb="4">
      <t>ケンキュウ</t>
    </rPh>
    <rPh sb="4" eb="6">
      <t>キコウ</t>
    </rPh>
    <phoneticPr fontId="2"/>
  </si>
  <si>
    <t>消費税相当額</t>
    <rPh sb="0" eb="6">
      <t>ショウヒゼイソウトウガク</t>
    </rPh>
    <phoneticPr fontId="2"/>
  </si>
  <si>
    <t>不(非)課税</t>
    <rPh sb="0" eb="1">
      <t>フ</t>
    </rPh>
    <rPh sb="2" eb="3">
      <t>ヒ</t>
    </rPh>
    <rPh sb="4" eb="6">
      <t>カゼイ</t>
    </rPh>
    <phoneticPr fontId="2"/>
  </si>
  <si>
    <t>㈱○○カード</t>
    <phoneticPr fontId="2"/>
  </si>
  <si>
    <t>㈱○○カード</t>
    <phoneticPr fontId="2"/>
  </si>
  <si>
    <t>○○システム㈱</t>
    <phoneticPr fontId="2"/>
  </si>
  <si>
    <t>○○運輸㈱</t>
    <rPh sb="2" eb="4">
      <t>ウンユ</t>
    </rPh>
    <phoneticPr fontId="2"/>
  </si>
  <si>
    <t>○○配達㈱</t>
    <rPh sb="2" eb="4">
      <t>ハイタツ</t>
    </rPh>
    <phoneticPr fontId="2"/>
  </si>
  <si>
    <t>消費税対象額
不(非)課税（円）</t>
    <rPh sb="14" eb="15">
      <t>エン</t>
    </rPh>
    <phoneticPr fontId="2"/>
  </si>
  <si>
    <t>労働
保険料</t>
    <phoneticPr fontId="2"/>
  </si>
  <si>
    <t xml:space="preserve">社会
保険料 </t>
    <phoneticPr fontId="2"/>
  </si>
  <si>
    <t>従事
実績</t>
    <rPh sb="0" eb="2">
      <t>ジュウジ</t>
    </rPh>
    <rPh sb="3" eb="5">
      <t>ジッセキ</t>
    </rPh>
    <phoneticPr fontId="2"/>
  </si>
  <si>
    <t>○○理化㈱</t>
    <rPh sb="2" eb="4">
      <t>リカ</t>
    </rPh>
    <phoneticPr fontId="2"/>
  </si>
  <si>
    <t>○○酸素㈱</t>
    <phoneticPr fontId="2"/>
  </si>
  <si>
    <t>△△器機㈱</t>
    <rPh sb="2" eb="4">
      <t>キキ</t>
    </rPh>
    <phoneticPr fontId="2"/>
  </si>
  <si>
    <t>○○工業㈱</t>
    <rPh sb="2" eb="4">
      <t>コウギョウ</t>
    </rPh>
    <phoneticPr fontId="2"/>
  </si>
  <si>
    <t>○○商事㈱</t>
    <phoneticPr fontId="2"/>
  </si>
  <si>
    <t>㈱▲▲製作所</t>
    <rPh sb="3" eb="6">
      <t>セイサクジョ</t>
    </rPh>
    <phoneticPr fontId="2"/>
  </si>
  <si>
    <t>abc㈱</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</si>
</sst>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411]ge\.m\.d;@"/>
    <numFmt numFmtId="178" formatCode="#,##0_);[Red]\(#,##0\)"/>
    <numFmt numFmtId="179" formatCode="#,##0;[Red]#,##0"/>
    <numFmt numFmtId="180" formatCode="#,##0;&quot;△ &quot;#,##0"/>
    <numFmt numFmtId="181" formatCode="&quot;¥&quot;#,##0_);[Red]\(&quot;¥&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indexed="10"/>
      <name val="ＭＳ Ｐゴシック"/>
      <family val="3"/>
      <charset val="128"/>
    </font>
    <font>
      <sz val="10.5"/>
      <color rgb="FFFF0000"/>
      <name val="ＭＳ ゴシック"/>
      <family val="3"/>
      <charset val="128"/>
    </font>
    <font>
      <sz val="10"/>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color rgb="FFFF0000"/>
      <name val="ＭＳ ゴシック"/>
      <family val="3"/>
      <charset val="128"/>
    </font>
    <font>
      <sz val="7"/>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8" fontId="3" fillId="0" borderId="0" xfId="1" applyFont="1">
      <alignment vertical="center"/>
    </xf>
    <xf numFmtId="0" fontId="3" fillId="0" borderId="0" xfId="0" applyFont="1" applyAlignment="1">
      <alignment vertical="center"/>
    </xf>
    <xf numFmtId="0" fontId="3" fillId="2"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0" fontId="5" fillId="0" borderId="0" xfId="0" applyFont="1" applyFill="1">
      <alignment vertical="center"/>
    </xf>
    <xf numFmtId="0" fontId="3" fillId="0" borderId="0" xfId="0" applyFont="1">
      <alignment vertical="center"/>
    </xf>
    <xf numFmtId="38" fontId="3" fillId="0" borderId="0" xfId="1" applyFont="1" applyFill="1" applyAlignment="1">
      <alignment horizontal="right" vertical="center"/>
    </xf>
    <xf numFmtId="38" fontId="3" fillId="0" borderId="0" xfId="1" applyFont="1" applyFill="1">
      <alignment vertical="center"/>
    </xf>
    <xf numFmtId="0" fontId="3" fillId="0" borderId="0" xfId="0" applyFont="1">
      <alignment vertical="center"/>
    </xf>
    <xf numFmtId="0" fontId="3" fillId="0" borderId="0" xfId="0" applyFont="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vertical="center"/>
    </xf>
    <xf numFmtId="0" fontId="0" fillId="0" borderId="0" xfId="0" applyFont="1" applyFill="1">
      <alignment vertical="center"/>
    </xf>
    <xf numFmtId="0" fontId="3" fillId="0" borderId="0" xfId="0" applyFont="1">
      <alignment vertical="center"/>
    </xf>
    <xf numFmtId="0" fontId="8" fillId="0" borderId="0" xfId="0" applyFont="1">
      <alignment vertical="center"/>
    </xf>
    <xf numFmtId="0" fontId="5" fillId="0" borderId="0" xfId="0" applyFont="1" applyAlignment="1">
      <alignment vertical="center" wrapText="1"/>
    </xf>
    <xf numFmtId="0" fontId="0" fillId="0" borderId="0" xfId="0" applyAlignment="1">
      <alignment horizontal="center" vertical="center"/>
    </xf>
    <xf numFmtId="181" fontId="0" fillId="0" borderId="0" xfId="0" applyNumberFormat="1">
      <alignment vertical="center"/>
    </xf>
    <xf numFmtId="0" fontId="8" fillId="0" borderId="0" xfId="0" applyFont="1" applyAlignment="1">
      <alignment vertical="center" wrapText="1"/>
    </xf>
    <xf numFmtId="0" fontId="8" fillId="0" borderId="10" xfId="0" quotePrefix="1"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 xfId="0" applyFont="1" applyBorder="1" applyAlignment="1">
      <alignment horizontal="center" vertical="center"/>
    </xf>
    <xf numFmtId="38" fontId="9" fillId="0" borderId="1" xfId="1" applyFont="1" applyBorder="1" applyAlignment="1">
      <alignment vertical="center"/>
    </xf>
    <xf numFmtId="0" fontId="8" fillId="0" borderId="1" xfId="0" applyFont="1" applyBorder="1">
      <alignment vertical="center"/>
    </xf>
    <xf numFmtId="38" fontId="8" fillId="3" borderId="1" xfId="0" applyNumberFormat="1" applyFont="1" applyFill="1" applyBorder="1">
      <alignment vertical="center"/>
    </xf>
    <xf numFmtId="0" fontId="9" fillId="0" borderId="12" xfId="0" applyFont="1" applyBorder="1" applyAlignment="1">
      <alignment horizontal="center" vertical="center"/>
    </xf>
    <xf numFmtId="38" fontId="9" fillId="0" borderId="12" xfId="1" applyFont="1" applyBorder="1" applyAlignment="1">
      <alignment vertical="center"/>
    </xf>
    <xf numFmtId="38" fontId="9" fillId="0" borderId="12" xfId="1" applyFont="1" applyBorder="1" applyAlignment="1">
      <alignment horizontal="right" vertical="center"/>
    </xf>
    <xf numFmtId="38" fontId="8" fillId="3" borderId="12" xfId="0" applyNumberFormat="1" applyFont="1" applyFill="1" applyBorder="1">
      <alignment vertical="center"/>
    </xf>
    <xf numFmtId="0" fontId="9" fillId="0" borderId="16" xfId="0" applyFont="1" applyBorder="1" applyAlignment="1">
      <alignment horizontal="center" vertical="center"/>
    </xf>
    <xf numFmtId="38" fontId="9" fillId="0" borderId="16" xfId="1" applyFont="1" applyBorder="1" applyAlignment="1">
      <alignment vertical="center"/>
    </xf>
    <xf numFmtId="0" fontId="8" fillId="0" borderId="16" xfId="0" applyFont="1" applyBorder="1">
      <alignment vertical="center"/>
    </xf>
    <xf numFmtId="0" fontId="8" fillId="0" borderId="1" xfId="0" applyFont="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3" fillId="0" borderId="1" xfId="0" applyFont="1" applyFill="1" applyBorder="1" applyAlignment="1">
      <alignment horizontal="left" vertical="center"/>
    </xf>
    <xf numFmtId="0" fontId="0" fillId="0" borderId="1" xfId="0" applyFill="1" applyBorder="1" applyAlignment="1">
      <alignment horizontal="left" vertical="center"/>
    </xf>
    <xf numFmtId="3" fontId="3" fillId="0" borderId="1"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3" fontId="0" fillId="0" borderId="3" xfId="0" applyNumberFormat="1" applyFill="1" applyBorder="1" applyAlignment="1">
      <alignment horizontal="right" vertical="center"/>
    </xf>
    <xf numFmtId="3" fontId="0" fillId="0" borderId="4" xfId="0" applyNumberFormat="1" applyFill="1" applyBorder="1" applyAlignment="1">
      <alignment horizontal="right" vertical="center"/>
    </xf>
    <xf numFmtId="3" fontId="0" fillId="0" borderId="1" xfId="0" applyNumberFormat="1" applyFill="1" applyBorder="1" applyAlignment="1">
      <alignment horizontal="right" vertical="center"/>
    </xf>
    <xf numFmtId="3" fontId="3" fillId="0" borderId="3" xfId="0"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ill="1" applyBorder="1">
      <alignment vertical="center"/>
    </xf>
    <xf numFmtId="0" fontId="0" fillId="0" borderId="12" xfId="0" applyFill="1" applyBorder="1">
      <alignment vertical="center"/>
    </xf>
    <xf numFmtId="3" fontId="3" fillId="0" borderId="0" xfId="0"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3" fillId="0" borderId="0" xfId="0" applyFont="1" applyAlignment="1">
      <alignment vertical="center" wrapText="1"/>
    </xf>
    <xf numFmtId="0" fontId="3" fillId="0" borderId="0" xfId="0" applyFont="1">
      <alignment vertical="center"/>
    </xf>
    <xf numFmtId="0" fontId="0" fillId="0" borderId="1" xfId="0" applyFill="1" applyBorder="1" applyAlignment="1">
      <alignment vertical="center"/>
    </xf>
    <xf numFmtId="0" fontId="7" fillId="0" borderId="0" xfId="0" applyFont="1" applyAlignment="1">
      <alignment horizontal="left" vertical="center"/>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center" vertical="center"/>
    </xf>
    <xf numFmtId="14" fontId="9" fillId="0" borderId="0" xfId="0" applyNumberFormat="1"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0" fontId="10" fillId="0" borderId="0" xfId="0" applyFont="1" applyAlignment="1">
      <alignment horizontal="right"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179" fontId="11" fillId="0" borderId="18" xfId="0" applyNumberFormat="1" applyFont="1" applyFill="1" applyBorder="1">
      <alignment vertical="center"/>
    </xf>
    <xf numFmtId="180" fontId="11" fillId="0" borderId="1" xfId="0" applyNumberFormat="1" applyFont="1" applyFill="1" applyBorder="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179" fontId="9" fillId="0" borderId="0" xfId="0" applyNumberFormat="1" applyFont="1" applyFill="1">
      <alignment vertical="center"/>
    </xf>
    <xf numFmtId="180" fontId="9" fillId="0" borderId="0" xfId="0" applyNumberFormat="1" applyFont="1" applyFill="1">
      <alignment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Alignment="1">
      <alignment horizontal="right" vertical="center"/>
    </xf>
    <xf numFmtId="179" fontId="11" fillId="0" borderId="0" xfId="0" applyNumberFormat="1" applyFont="1" applyFill="1">
      <alignment vertical="center"/>
    </xf>
    <xf numFmtId="0" fontId="11" fillId="0" borderId="0" xfId="0" applyFont="1" applyFill="1">
      <alignment vertical="center"/>
    </xf>
    <xf numFmtId="179" fontId="9" fillId="0" borderId="0" xfId="0" applyNumberFormat="1" applyFont="1" applyFill="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176" fontId="8" fillId="0" borderId="0" xfId="0" applyNumberFormat="1" applyFont="1">
      <alignment vertical="center"/>
    </xf>
    <xf numFmtId="0" fontId="8" fillId="0" borderId="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vertical="center"/>
    </xf>
    <xf numFmtId="0" fontId="8" fillId="0" borderId="2" xfId="0" applyFont="1" applyBorder="1">
      <alignment vertical="center"/>
    </xf>
    <xf numFmtId="0" fontId="8" fillId="0" borderId="4" xfId="0" applyFont="1" applyBorder="1">
      <alignment vertical="center"/>
    </xf>
    <xf numFmtId="38" fontId="8" fillId="0" borderId="2" xfId="1" applyFont="1" applyBorder="1" applyAlignment="1">
      <alignment vertical="center"/>
    </xf>
    <xf numFmtId="56" fontId="8" fillId="0" borderId="2" xfId="0" quotePrefix="1" applyNumberFormat="1" applyFont="1" applyBorder="1" applyAlignment="1">
      <alignment vertical="center"/>
    </xf>
    <xf numFmtId="56" fontId="8" fillId="0" borderId="2" xfId="0" applyNumberFormat="1" applyFont="1" applyBorder="1" applyAlignment="1">
      <alignment vertical="center"/>
    </xf>
    <xf numFmtId="0" fontId="8" fillId="0" borderId="1" xfId="0" applyFont="1" applyBorder="1" applyAlignment="1">
      <alignment vertical="center"/>
    </xf>
    <xf numFmtId="38" fontId="8" fillId="0" borderId="1" xfId="0" applyNumberFormat="1" applyFont="1" applyBorder="1" applyAlignment="1">
      <alignment horizontal="center" vertical="center" shrinkToFit="1"/>
    </xf>
    <xf numFmtId="49" fontId="8" fillId="0" borderId="1" xfId="0" applyNumberFormat="1" applyFont="1" applyBorder="1" applyAlignment="1">
      <alignment horizontal="left" vertical="center" shrinkToFit="1"/>
    </xf>
    <xf numFmtId="0" fontId="12" fillId="0" borderId="4" xfId="0" applyFont="1" applyBorder="1">
      <alignment vertical="center"/>
    </xf>
    <xf numFmtId="38" fontId="9" fillId="0" borderId="2" xfId="1" applyFont="1" applyBorder="1" applyAlignment="1">
      <alignment vertical="center"/>
    </xf>
    <xf numFmtId="177" fontId="8" fillId="0" borderId="5" xfId="2" quotePrefix="1" applyNumberFormat="1" applyFont="1" applyBorder="1" applyAlignment="1">
      <alignment vertical="center" shrinkToFit="1"/>
    </xf>
    <xf numFmtId="177" fontId="8" fillId="0" borderId="2" xfId="0" quotePrefix="1" applyNumberFormat="1" applyFont="1" applyBorder="1" applyAlignment="1">
      <alignment vertical="center" shrinkToFit="1"/>
    </xf>
    <xf numFmtId="0" fontId="8" fillId="0" borderId="1" xfId="0" applyFont="1" applyBorder="1" applyAlignment="1">
      <alignment vertical="center" wrapText="1"/>
    </xf>
    <xf numFmtId="38" fontId="8" fillId="0" borderId="1" xfId="1" applyFont="1" applyBorder="1" applyAlignment="1">
      <alignment horizontal="left" vertical="center" shrinkToFit="1"/>
    </xf>
    <xf numFmtId="38" fontId="8" fillId="0" borderId="1" xfId="1" applyFont="1" applyBorder="1" applyAlignment="1">
      <alignment horizontal="left" vertical="center" wrapText="1" shrinkToFit="1"/>
    </xf>
    <xf numFmtId="0" fontId="8" fillId="0" borderId="17" xfId="0" applyFont="1" applyFill="1" applyBorder="1" applyAlignment="1">
      <alignment vertical="center" wrapText="1"/>
    </xf>
    <xf numFmtId="0" fontId="8" fillId="0" borderId="17" xfId="0" applyFont="1" applyFill="1" applyBorder="1">
      <alignment vertical="center"/>
    </xf>
    <xf numFmtId="0" fontId="12" fillId="0" borderId="26" xfId="0" applyFont="1" applyFill="1" applyBorder="1">
      <alignment vertical="center"/>
    </xf>
    <xf numFmtId="38" fontId="9" fillId="0" borderId="17" xfId="1" applyFont="1" applyFill="1" applyBorder="1" applyAlignment="1">
      <alignment vertical="center"/>
    </xf>
    <xf numFmtId="38" fontId="9" fillId="0" borderId="17" xfId="1" applyFont="1" applyBorder="1" applyAlignment="1">
      <alignment vertical="center"/>
    </xf>
    <xf numFmtId="177" fontId="8" fillId="0" borderId="27" xfId="2" quotePrefix="1" applyNumberFormat="1" applyFont="1" applyFill="1" applyBorder="1" applyAlignment="1">
      <alignment vertical="center" shrinkToFit="1"/>
    </xf>
    <xf numFmtId="177" fontId="8" fillId="0" borderId="17" xfId="0" quotePrefix="1" applyNumberFormat="1" applyFont="1" applyFill="1" applyBorder="1" applyAlignment="1">
      <alignment vertical="center" shrinkToFit="1"/>
    </xf>
    <xf numFmtId="0" fontId="8" fillId="0" borderId="16" xfId="0" applyFont="1" applyFill="1" applyBorder="1" applyAlignment="1">
      <alignment vertical="center" wrapText="1"/>
    </xf>
    <xf numFmtId="38" fontId="8" fillId="0" borderId="16" xfId="0" applyNumberFormat="1" applyFont="1" applyBorder="1" applyAlignment="1">
      <alignment horizontal="center" vertical="center" wrapText="1" shrinkToFit="1"/>
    </xf>
    <xf numFmtId="38" fontId="8" fillId="0" borderId="16" xfId="1" applyFont="1" applyBorder="1" applyAlignment="1">
      <alignment horizontal="left" vertical="center" shrinkToFit="1"/>
    </xf>
    <xf numFmtId="0" fontId="8" fillId="0" borderId="12" xfId="0" applyFont="1" applyBorder="1" applyAlignment="1">
      <alignment horizontal="center" vertical="center"/>
    </xf>
    <xf numFmtId="0" fontId="8" fillId="0" borderId="18" xfId="0" applyFont="1" applyBorder="1" applyAlignment="1">
      <alignment vertical="center"/>
    </xf>
    <xf numFmtId="0" fontId="8" fillId="0" borderId="25" xfId="0" applyFont="1" applyBorder="1" applyAlignment="1">
      <alignment vertical="center"/>
    </xf>
    <xf numFmtId="0" fontId="9" fillId="0" borderId="25" xfId="0" applyFont="1" applyBorder="1" applyAlignment="1">
      <alignment vertical="center"/>
    </xf>
    <xf numFmtId="38" fontId="9" fillId="0" borderId="18" xfId="1" applyFont="1" applyBorder="1" applyAlignment="1">
      <alignment vertical="center"/>
    </xf>
    <xf numFmtId="177" fontId="8" fillId="0" borderId="18" xfId="0" quotePrefix="1" applyNumberFormat="1" applyFont="1" applyBorder="1" applyAlignment="1">
      <alignment vertical="center"/>
    </xf>
    <xf numFmtId="0" fontId="12" fillId="0" borderId="12" xfId="0" quotePrefix="1" applyFont="1" applyBorder="1" applyAlignment="1">
      <alignment vertical="center" wrapText="1"/>
    </xf>
    <xf numFmtId="38" fontId="11" fillId="0" borderId="12" xfId="1" applyFont="1" applyBorder="1" applyAlignment="1">
      <alignment horizontal="right" vertical="center"/>
    </xf>
    <xf numFmtId="0" fontId="8" fillId="0" borderId="12" xfId="0" applyFont="1" applyBorder="1">
      <alignment vertical="center"/>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76" fontId="8" fillId="0" borderId="0" xfId="0" applyNumberFormat="1" applyFont="1" applyFill="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0" xfId="0" applyFont="1">
      <alignment vertical="center"/>
    </xf>
    <xf numFmtId="0" fontId="8" fillId="0" borderId="2" xfId="0" applyFont="1" applyFill="1" applyBorder="1" applyAlignment="1">
      <alignment vertical="center" wrapText="1"/>
    </xf>
    <xf numFmtId="0" fontId="8" fillId="0" borderId="2" xfId="0" applyFont="1" applyFill="1" applyBorder="1" applyAlignment="1">
      <alignment horizontal="right" vertical="center" wrapText="1"/>
    </xf>
    <xf numFmtId="0" fontId="12" fillId="0" borderId="4" xfId="0" applyFont="1" applyFill="1" applyBorder="1">
      <alignment vertical="center"/>
    </xf>
    <xf numFmtId="38" fontId="11" fillId="0" borderId="2" xfId="1" applyFont="1" applyFill="1" applyBorder="1" applyAlignment="1">
      <alignment vertical="center"/>
    </xf>
    <xf numFmtId="57" fontId="8" fillId="0" borderId="2" xfId="2" quotePrefix="1" applyNumberFormat="1" applyFont="1" applyFill="1" applyBorder="1" applyAlignment="1">
      <alignment vertical="center" shrinkToFit="1"/>
    </xf>
    <xf numFmtId="57" fontId="8" fillId="0" borderId="2" xfId="0" quotePrefix="1" applyNumberFormat="1" applyFont="1" applyFill="1" applyBorder="1" applyAlignment="1">
      <alignment vertical="center" shrinkToFit="1"/>
    </xf>
    <xf numFmtId="0" fontId="12" fillId="0" borderId="1" xfId="0" quotePrefix="1" applyFont="1" applyFill="1" applyBorder="1" applyAlignment="1">
      <alignment vertical="center" wrapText="1"/>
    </xf>
    <xf numFmtId="38" fontId="11" fillId="0" borderId="1" xfId="0" applyNumberFormat="1" applyFont="1" applyBorder="1" applyAlignment="1">
      <alignment horizontal="center" vertical="center" shrinkToFit="1"/>
    </xf>
    <xf numFmtId="0" fontId="14" fillId="0" borderId="0" xfId="0" applyFont="1">
      <alignment vertical="center"/>
    </xf>
    <xf numFmtId="3" fontId="11" fillId="0" borderId="2" xfId="0" applyNumberFormat="1" applyFont="1" applyFill="1" applyBorder="1" applyAlignment="1">
      <alignment vertical="center" shrinkToFit="1"/>
    </xf>
    <xf numFmtId="0" fontId="12" fillId="0" borderId="1" xfId="0" applyFont="1" applyFill="1" applyBorder="1" applyAlignment="1">
      <alignment vertical="center" wrapText="1"/>
    </xf>
    <xf numFmtId="38" fontId="12" fillId="0" borderId="1" xfId="1" applyFont="1" applyBorder="1" applyAlignment="1">
      <alignment horizontal="left" vertical="center" wrapText="1" shrinkToFit="1"/>
    </xf>
    <xf numFmtId="38" fontId="11" fillId="0" borderId="1" xfId="0" applyNumberFormat="1" applyFont="1" applyBorder="1" applyAlignment="1">
      <alignment horizontal="center" vertical="center" wrapText="1" shrinkToFit="1"/>
    </xf>
    <xf numFmtId="38" fontId="12" fillId="0" borderId="1" xfId="1" applyFont="1" applyBorder="1" applyAlignment="1">
      <alignment horizontal="left" vertical="center" shrinkToFit="1"/>
    </xf>
    <xf numFmtId="0" fontId="8" fillId="0" borderId="17" xfId="0" applyFont="1" applyFill="1" applyBorder="1" applyAlignment="1">
      <alignment horizontal="right" vertical="center" wrapText="1"/>
    </xf>
    <xf numFmtId="3" fontId="11" fillId="0" borderId="17" xfId="0" applyNumberFormat="1" applyFont="1" applyFill="1" applyBorder="1" applyAlignment="1">
      <alignment vertical="center" shrinkToFit="1"/>
    </xf>
    <xf numFmtId="57" fontId="8" fillId="0" borderId="17" xfId="2" quotePrefix="1" applyNumberFormat="1" applyFont="1" applyFill="1" applyBorder="1" applyAlignment="1">
      <alignment vertical="center" shrinkToFit="1"/>
    </xf>
    <xf numFmtId="57" fontId="8" fillId="0" borderId="17" xfId="0" quotePrefix="1" applyNumberFormat="1" applyFont="1" applyFill="1" applyBorder="1" applyAlignment="1">
      <alignment vertical="center" shrinkToFit="1"/>
    </xf>
    <xf numFmtId="0" fontId="12" fillId="0" borderId="16" xfId="0" applyFont="1" applyFill="1" applyBorder="1" applyAlignment="1">
      <alignment vertical="center" wrapText="1"/>
    </xf>
    <xf numFmtId="38" fontId="11" fillId="0" borderId="16" xfId="0" applyNumberFormat="1" applyFont="1" applyBorder="1" applyAlignment="1">
      <alignment horizontal="center" vertical="center" shrinkToFit="1"/>
    </xf>
    <xf numFmtId="38" fontId="12" fillId="0" borderId="16" xfId="1" applyFont="1" applyBorder="1" applyAlignment="1">
      <alignment horizontal="left" vertical="center" wrapText="1" shrinkToFit="1"/>
    </xf>
    <xf numFmtId="0" fontId="8" fillId="0" borderId="18" xfId="0" applyFont="1" applyFill="1" applyBorder="1" applyAlignment="1">
      <alignment horizontal="center" vertical="center"/>
    </xf>
    <xf numFmtId="0" fontId="8" fillId="0" borderId="18" xfId="0" applyFont="1" applyFill="1" applyBorder="1" applyAlignment="1">
      <alignment vertical="center"/>
    </xf>
    <xf numFmtId="0" fontId="8" fillId="0" borderId="18" xfId="0" applyFont="1" applyFill="1" applyBorder="1">
      <alignment vertical="center"/>
    </xf>
    <xf numFmtId="0" fontId="8" fillId="0" borderId="25" xfId="0" applyFont="1" applyFill="1" applyBorder="1">
      <alignment vertical="center"/>
    </xf>
    <xf numFmtId="0" fontId="11" fillId="0" borderId="18" xfId="0" applyFont="1" applyFill="1" applyBorder="1" applyAlignment="1">
      <alignment vertical="center"/>
    </xf>
    <xf numFmtId="38" fontId="11" fillId="0" borderId="18" xfId="1" applyFont="1" applyFill="1" applyBorder="1" applyAlignment="1">
      <alignment vertical="center"/>
    </xf>
    <xf numFmtId="0" fontId="8" fillId="0" borderId="12"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xf>
    <xf numFmtId="38" fontId="9" fillId="0" borderId="0" xfId="1" applyFont="1" applyAlignment="1">
      <alignment horizontal="center" vertical="center"/>
    </xf>
    <xf numFmtId="0" fontId="8" fillId="0" borderId="6" xfId="0" applyFont="1" applyBorder="1" applyAlignment="1">
      <alignment vertical="center"/>
    </xf>
    <xf numFmtId="0" fontId="9" fillId="0" borderId="6" xfId="0" applyFont="1" applyBorder="1" applyAlignment="1">
      <alignment vertical="center"/>
    </xf>
    <xf numFmtId="38" fontId="8" fillId="0" borderId="0" xfId="1" applyFont="1">
      <alignment vertical="center"/>
    </xf>
    <xf numFmtId="0" fontId="12" fillId="0" borderId="1" xfId="0" applyFont="1" applyBorder="1" applyAlignment="1">
      <alignment horizontal="center" vertical="center"/>
    </xf>
    <xf numFmtId="38" fontId="12" fillId="0" borderId="1" xfId="1" applyFont="1" applyBorder="1" applyAlignment="1">
      <alignment horizontal="center" vertical="center"/>
    </xf>
    <xf numFmtId="0" fontId="12" fillId="0" borderId="4" xfId="0" applyFont="1" applyBorder="1" applyAlignment="1">
      <alignment horizontal="center" vertical="center"/>
    </xf>
    <xf numFmtId="57" fontId="12" fillId="0" borderId="1" xfId="0" applyNumberFormat="1" applyFont="1" applyBorder="1" applyAlignment="1">
      <alignment horizontal="center" vertical="center"/>
    </xf>
    <xf numFmtId="38" fontId="11" fillId="0" borderId="1" xfId="0" applyNumberFormat="1" applyFont="1" applyBorder="1" applyAlignment="1">
      <alignment horizontal="right" vertical="center"/>
    </xf>
    <xf numFmtId="38" fontId="11" fillId="0" borderId="1" xfId="0" applyNumberFormat="1" applyFont="1" applyBorder="1" applyAlignment="1">
      <alignment horizontal="right" vertical="center" shrinkToFit="1"/>
    </xf>
    <xf numFmtId="0" fontId="12" fillId="0" borderId="1" xfId="0" applyFont="1" applyBorder="1" applyAlignment="1">
      <alignment horizontal="left" vertical="center"/>
    </xf>
    <xf numFmtId="38" fontId="11" fillId="0" borderId="1" xfId="1" applyFont="1" applyBorder="1" applyAlignment="1">
      <alignment vertical="center"/>
    </xf>
    <xf numFmtId="57" fontId="8" fillId="0" borderId="1" xfId="0" applyNumberFormat="1" applyFont="1" applyBorder="1" applyAlignment="1">
      <alignment horizontal="center" vertical="center"/>
    </xf>
    <xf numFmtId="38" fontId="11" fillId="0" borderId="1" xfId="0" applyNumberFormat="1" applyFont="1" applyBorder="1" applyAlignment="1">
      <alignment horizontal="right" vertical="center" wrapText="1" shrinkToFit="1"/>
    </xf>
    <xf numFmtId="0" fontId="15" fillId="0" borderId="1" xfId="0" applyFont="1" applyBorder="1" applyAlignment="1">
      <alignment horizontal="left" vertical="center" wrapText="1"/>
    </xf>
    <xf numFmtId="0" fontId="8" fillId="0" borderId="1" xfId="0" applyFont="1" applyFill="1" applyBorder="1" applyAlignment="1">
      <alignment vertical="center"/>
    </xf>
    <xf numFmtId="0" fontId="8" fillId="0" borderId="16" xfId="0" applyFont="1" applyBorder="1" applyAlignment="1">
      <alignment vertical="center"/>
    </xf>
    <xf numFmtId="0" fontId="8" fillId="0" borderId="16" xfId="0" applyFont="1" applyBorder="1" applyAlignment="1">
      <alignment horizontal="center" vertical="center"/>
    </xf>
    <xf numFmtId="38" fontId="11" fillId="0" borderId="16" xfId="1" applyFont="1" applyBorder="1" applyAlignment="1">
      <alignment vertical="center"/>
    </xf>
    <xf numFmtId="57" fontId="8" fillId="0" borderId="16" xfId="0" applyNumberFormat="1" applyFont="1" applyBorder="1" applyAlignment="1">
      <alignment horizontal="center" vertical="center"/>
    </xf>
    <xf numFmtId="38" fontId="11" fillId="0" borderId="16" xfId="0" applyNumberFormat="1" applyFont="1" applyBorder="1" applyAlignment="1">
      <alignment horizontal="right" vertical="center" wrapText="1" shrinkToFit="1"/>
    </xf>
    <xf numFmtId="0" fontId="15" fillId="0" borderId="16" xfId="0" applyFont="1" applyBorder="1" applyAlignment="1">
      <alignment horizontal="left" vertical="center" wrapText="1"/>
    </xf>
    <xf numFmtId="0" fontId="8" fillId="0" borderId="12" xfId="0" applyFont="1" applyBorder="1" applyAlignment="1">
      <alignment horizontal="center" vertical="center" wrapText="1"/>
    </xf>
    <xf numFmtId="0" fontId="12" fillId="0" borderId="12" xfId="0" applyFont="1" applyBorder="1" applyAlignment="1">
      <alignment horizontal="center" vertical="center"/>
    </xf>
    <xf numFmtId="38" fontId="11" fillId="0" borderId="12" xfId="1" applyFont="1" applyBorder="1" applyAlignment="1">
      <alignment vertical="center"/>
    </xf>
    <xf numFmtId="38" fontId="11" fillId="0" borderId="12" xfId="1" applyFont="1" applyBorder="1" applyAlignment="1">
      <alignment horizontal="right" vertical="center" wrapText="1"/>
    </xf>
    <xf numFmtId="0" fontId="13" fillId="0" borderId="12" xfId="0" applyFont="1" applyBorder="1" applyAlignment="1">
      <alignment vertical="center" wrapText="1"/>
    </xf>
    <xf numFmtId="0" fontId="12" fillId="0" borderId="0" xfId="0" applyFont="1" applyAlignment="1">
      <alignment horizontal="left" vertical="center"/>
    </xf>
    <xf numFmtId="38" fontId="11" fillId="0" borderId="1" xfId="1" applyFont="1" applyFill="1" applyBorder="1" applyAlignment="1">
      <alignment vertical="center"/>
    </xf>
    <xf numFmtId="0" fontId="12" fillId="0" borderId="4" xfId="0" applyFont="1" applyBorder="1" applyAlignment="1">
      <alignment horizontal="left" vertical="center"/>
    </xf>
    <xf numFmtId="0" fontId="8" fillId="0" borderId="17" xfId="0" applyFont="1" applyFill="1" applyBorder="1" applyAlignment="1">
      <alignment horizontal="center" vertical="center"/>
    </xf>
    <xf numFmtId="38" fontId="11" fillId="0" borderId="16" xfId="1" applyFont="1" applyFill="1" applyBorder="1" applyAlignment="1">
      <alignment vertical="center"/>
    </xf>
    <xf numFmtId="0" fontId="12" fillId="0" borderId="26" xfId="0" applyFont="1" applyBorder="1" applyAlignment="1">
      <alignment horizontal="left" vertical="center"/>
    </xf>
    <xf numFmtId="0" fontId="12" fillId="0" borderId="12" xfId="0" applyFont="1" applyBorder="1" applyAlignment="1">
      <alignment vertical="center"/>
    </xf>
    <xf numFmtId="38" fontId="11" fillId="0" borderId="12" xfId="0" applyNumberFormat="1" applyFont="1" applyBorder="1" applyAlignment="1">
      <alignment vertical="center"/>
    </xf>
    <xf numFmtId="0" fontId="12" fillId="0" borderId="25" xfId="0" applyFont="1" applyBorder="1" applyAlignment="1">
      <alignment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0" fontId="8" fillId="0" borderId="1" xfId="0" quotePrefix="1" applyFont="1" applyBorder="1" applyAlignment="1">
      <alignment vertical="center" wrapText="1"/>
    </xf>
    <xf numFmtId="41" fontId="8" fillId="0" borderId="1" xfId="1" applyNumberFormat="1" applyFont="1" applyBorder="1" applyAlignment="1">
      <alignment vertical="center"/>
    </xf>
    <xf numFmtId="177" fontId="8" fillId="0" borderId="1" xfId="0" applyNumberFormat="1" applyFont="1" applyBorder="1" applyAlignment="1">
      <alignment horizontal="center" vertical="center" shrinkToFit="1"/>
    </xf>
    <xf numFmtId="0" fontId="13" fillId="0" borderId="4" xfId="0" applyFont="1" applyFill="1" applyBorder="1" applyAlignment="1">
      <alignment horizontal="left" vertical="center" shrinkToFit="1"/>
    </xf>
    <xf numFmtId="41" fontId="11" fillId="0" borderId="1" xfId="1" applyNumberFormat="1" applyFont="1" applyBorder="1" applyAlignment="1">
      <alignment vertical="center"/>
    </xf>
    <xf numFmtId="57" fontId="8" fillId="0" borderId="1" xfId="0" applyNumberFormat="1" applyFont="1" applyBorder="1" applyAlignment="1">
      <alignment horizontal="right" vertical="center" shrinkToFit="1"/>
    </xf>
    <xf numFmtId="41" fontId="11" fillId="0" borderId="2" xfId="1" applyNumberFormat="1" applyFont="1" applyBorder="1" applyAlignment="1">
      <alignment vertical="center"/>
    </xf>
    <xf numFmtId="41" fontId="11" fillId="0" borderId="2" xfId="1" applyNumberFormat="1" applyFont="1" applyFill="1" applyBorder="1" applyAlignment="1">
      <alignment vertical="center"/>
    </xf>
    <xf numFmtId="57" fontId="8" fillId="0" borderId="2" xfId="0" applyNumberFormat="1" applyFont="1" applyFill="1" applyBorder="1" applyAlignment="1">
      <alignment horizontal="right" vertical="center" shrinkToFit="1"/>
    </xf>
    <xf numFmtId="57" fontId="8" fillId="0" borderId="1" xfId="0" applyNumberFormat="1" applyFont="1" applyFill="1" applyBorder="1" applyAlignment="1">
      <alignment horizontal="right" vertical="center" shrinkToFit="1"/>
    </xf>
    <xf numFmtId="0" fontId="13" fillId="0" borderId="4" xfId="0" applyFont="1" applyFill="1" applyBorder="1" applyAlignment="1">
      <alignment horizontal="left" vertical="center" wrapText="1" shrinkToFit="1"/>
    </xf>
    <xf numFmtId="0" fontId="8" fillId="0" borderId="17" xfId="0" applyFont="1" applyBorder="1" applyAlignment="1">
      <alignment horizontal="center" vertical="center" wrapText="1"/>
    </xf>
    <xf numFmtId="0" fontId="8" fillId="0" borderId="17" xfId="0" applyFont="1" applyBorder="1" applyAlignment="1">
      <alignment vertical="center" wrapText="1"/>
    </xf>
    <xf numFmtId="41" fontId="11" fillId="0" borderId="17" xfId="1" applyNumberFormat="1" applyFont="1" applyFill="1" applyBorder="1" applyAlignment="1">
      <alignment vertical="center"/>
    </xf>
    <xf numFmtId="57" fontId="8" fillId="0" borderId="17" xfId="0" applyNumberFormat="1" applyFont="1" applyFill="1" applyBorder="1" applyAlignment="1">
      <alignment horizontal="right" vertical="center" shrinkToFit="1"/>
    </xf>
    <xf numFmtId="57" fontId="8" fillId="0" borderId="16" xfId="0" applyNumberFormat="1" applyFont="1" applyFill="1" applyBorder="1" applyAlignment="1">
      <alignment horizontal="right" vertical="center" shrinkToFit="1"/>
    </xf>
    <xf numFmtId="0" fontId="13" fillId="0" borderId="26" xfId="0" applyFont="1" applyFill="1" applyBorder="1" applyAlignment="1">
      <alignment horizontal="left" vertical="center" wrapText="1" shrinkToFit="1"/>
    </xf>
    <xf numFmtId="0" fontId="8" fillId="0" borderId="12" xfId="0" applyFont="1" applyBorder="1" applyAlignment="1">
      <alignment vertical="center"/>
    </xf>
    <xf numFmtId="178" fontId="11" fillId="0" borderId="12" xfId="1" applyNumberFormat="1" applyFont="1" applyBorder="1" applyAlignment="1">
      <alignment vertical="center"/>
    </xf>
    <xf numFmtId="14" fontId="8" fillId="0" borderId="12" xfId="0" applyNumberFormat="1" applyFont="1" applyBorder="1" applyAlignment="1">
      <alignment horizontal="center" vertical="center"/>
    </xf>
    <xf numFmtId="38" fontId="11" fillId="0" borderId="12" xfId="0" applyNumberFormat="1" applyFont="1" applyFill="1" applyBorder="1">
      <alignment vertical="center"/>
    </xf>
    <xf numFmtId="0" fontId="8" fillId="0" borderId="12" xfId="0" applyFont="1" applyFill="1" applyBorder="1">
      <alignment vertical="center"/>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41" fontId="12" fillId="0" borderId="1" xfId="0" applyNumberFormat="1" applyFont="1" applyFill="1" applyBorder="1" applyAlignment="1">
      <alignment vertical="center"/>
    </xf>
    <xf numFmtId="57" fontId="8" fillId="0" borderId="1" xfId="0" quotePrefix="1" applyNumberFormat="1" applyFont="1" applyFill="1" applyBorder="1" applyAlignment="1">
      <alignment vertical="center" shrinkToFit="1"/>
    </xf>
    <xf numFmtId="57" fontId="8" fillId="0" borderId="1" xfId="0" quotePrefix="1" applyNumberFormat="1" applyFont="1" applyFill="1" applyBorder="1" applyAlignment="1">
      <alignment vertical="center" wrapText="1" shrinkToFit="1"/>
    </xf>
    <xf numFmtId="0" fontId="13" fillId="0" borderId="1" xfId="0" applyFont="1" applyFill="1" applyBorder="1" applyAlignment="1">
      <alignment horizontal="left" vertical="center" shrinkToFit="1"/>
    </xf>
    <xf numFmtId="0" fontId="13" fillId="0" borderId="0" xfId="0" applyFont="1" applyFill="1">
      <alignment vertical="center"/>
    </xf>
    <xf numFmtId="41" fontId="12" fillId="0" borderId="16" xfId="0" applyNumberFormat="1" applyFont="1" applyFill="1" applyBorder="1" applyAlignment="1">
      <alignment vertical="center"/>
    </xf>
    <xf numFmtId="57" fontId="8" fillId="0" borderId="16" xfId="0" quotePrefix="1" applyNumberFormat="1" applyFont="1" applyFill="1" applyBorder="1" applyAlignment="1">
      <alignment vertical="center" shrinkToFit="1"/>
    </xf>
    <xf numFmtId="57" fontId="8" fillId="0" borderId="16" xfId="0" quotePrefix="1" applyNumberFormat="1" applyFont="1" applyFill="1" applyBorder="1" applyAlignment="1">
      <alignment vertical="center" wrapText="1" shrinkToFit="1"/>
    </xf>
    <xf numFmtId="38" fontId="11" fillId="0" borderId="16" xfId="0" applyNumberFormat="1" applyFont="1" applyBorder="1" applyAlignment="1">
      <alignment horizontal="right" vertical="center" shrinkToFit="1"/>
    </xf>
    <xf numFmtId="0" fontId="8" fillId="0" borderId="12" xfId="0" applyFont="1" applyFill="1" applyBorder="1" applyAlignment="1">
      <alignment horizontal="center" vertical="center"/>
    </xf>
    <xf numFmtId="0" fontId="8" fillId="0" borderId="12" xfId="0" quotePrefix="1" applyFont="1" applyFill="1" applyBorder="1" applyAlignment="1">
      <alignment vertical="center"/>
    </xf>
    <xf numFmtId="0" fontId="8" fillId="0" borderId="12"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176" fontId="8" fillId="0" borderId="0" xfId="0" applyNumberFormat="1" applyFont="1" applyFill="1" applyBorder="1" applyAlignme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38" fontId="12" fillId="0" borderId="2" xfId="1" applyFont="1" applyFill="1" applyBorder="1" applyAlignment="1">
      <alignment vertical="center" wrapText="1"/>
    </xf>
    <xf numFmtId="38" fontId="11" fillId="0" borderId="2" xfId="1" applyFont="1" applyFill="1" applyBorder="1" applyAlignment="1">
      <alignment vertical="center" wrapText="1"/>
    </xf>
    <xf numFmtId="57" fontId="8" fillId="0" borderId="2"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13" fillId="0" borderId="4" xfId="0" applyFont="1" applyFill="1" applyBorder="1" applyAlignment="1">
      <alignment horizontal="left" vertical="center"/>
    </xf>
    <xf numFmtId="0" fontId="13" fillId="0" borderId="4" xfId="0" applyFont="1" applyFill="1" applyBorder="1" applyAlignment="1">
      <alignment horizontal="left" vertical="center" wrapText="1"/>
    </xf>
    <xf numFmtId="0" fontId="12" fillId="0" borderId="26" xfId="0" applyFont="1" applyFill="1" applyBorder="1" applyAlignment="1">
      <alignment vertical="center"/>
    </xf>
    <xf numFmtId="38" fontId="12" fillId="0" borderId="17" xfId="1" applyFont="1" applyFill="1" applyBorder="1" applyAlignment="1">
      <alignment vertical="center" wrapText="1"/>
    </xf>
    <xf numFmtId="38" fontId="11" fillId="0" borderId="17" xfId="1" applyFont="1" applyFill="1" applyBorder="1" applyAlignment="1">
      <alignment vertical="center" wrapText="1"/>
    </xf>
    <xf numFmtId="57" fontId="8" fillId="0" borderId="17" xfId="0" applyNumberFormat="1" applyFont="1" applyFill="1" applyBorder="1" applyAlignment="1">
      <alignment vertical="center" wrapText="1"/>
    </xf>
    <xf numFmtId="0" fontId="13" fillId="0" borderId="26" xfId="0" applyFont="1" applyFill="1" applyBorder="1" applyAlignment="1">
      <alignment horizontal="left" vertical="center" wrapText="1"/>
    </xf>
    <xf numFmtId="0" fontId="12" fillId="0" borderId="18" xfId="0" applyFont="1" applyFill="1" applyBorder="1" applyAlignment="1">
      <alignment horizontal="center" vertical="center"/>
    </xf>
    <xf numFmtId="0" fontId="12" fillId="0" borderId="18" xfId="0" applyFont="1" applyFill="1" applyBorder="1" applyAlignment="1">
      <alignment vertical="center"/>
    </xf>
    <xf numFmtId="0" fontId="12" fillId="0" borderId="25" xfId="0" applyFont="1" applyFill="1" applyBorder="1">
      <alignment vertical="center"/>
    </xf>
    <xf numFmtId="38" fontId="12" fillId="0" borderId="18" xfId="1" applyFont="1" applyFill="1" applyBorder="1" applyAlignment="1">
      <alignment vertical="center"/>
    </xf>
    <xf numFmtId="0" fontId="13" fillId="0" borderId="12" xfId="0" applyFont="1" applyFill="1" applyBorder="1" applyAlignment="1">
      <alignment vertical="center" wrapText="1"/>
    </xf>
    <xf numFmtId="0" fontId="13" fillId="0" borderId="25" xfId="0" applyFont="1" applyFill="1" applyBorder="1" applyAlignment="1">
      <alignment horizontal="right" vertical="center" wrapText="1"/>
    </xf>
    <xf numFmtId="38" fontId="11" fillId="0" borderId="12" xfId="0" applyNumberFormat="1" applyFont="1" applyFill="1" applyBorder="1" applyAlignment="1">
      <alignment horizontal="right" vertical="center" wrapText="1"/>
    </xf>
    <xf numFmtId="38" fontId="8" fillId="0" borderId="0" xfId="1" applyFont="1" applyFill="1" applyAlignment="1">
      <alignment horizontal="right" vertical="center"/>
    </xf>
    <xf numFmtId="38" fontId="8" fillId="0" borderId="0" xfId="1" applyFont="1" applyFill="1" applyAlignment="1">
      <alignment horizontal="center" vertical="center"/>
    </xf>
    <xf numFmtId="38" fontId="8" fillId="0" borderId="0" xfId="1" applyFont="1" applyFill="1" applyBorder="1" applyAlignment="1">
      <alignment horizontal="center" vertical="center"/>
    </xf>
    <xf numFmtId="38" fontId="8" fillId="0" borderId="0" xfId="1" applyFont="1" applyFill="1" applyBorder="1" applyAlignment="1">
      <alignmen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38" fontId="8" fillId="0" borderId="3" xfId="1" applyFont="1" applyFill="1" applyBorder="1" applyAlignment="1">
      <alignment horizontal="center" vertical="center" wrapText="1"/>
    </xf>
    <xf numFmtId="38" fontId="8" fillId="0" borderId="2" xfId="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2" xfId="0" applyFont="1" applyFill="1" applyBorder="1" applyAlignment="1">
      <alignment vertical="center"/>
    </xf>
    <xf numFmtId="0" fontId="12" fillId="0" borderId="2" xfId="0" applyFont="1" applyFill="1" applyBorder="1" applyAlignment="1">
      <alignment vertical="center"/>
    </xf>
    <xf numFmtId="38" fontId="8" fillId="0" borderId="3" xfId="1" applyFont="1" applyFill="1" applyBorder="1" applyAlignment="1">
      <alignment vertical="center"/>
    </xf>
    <xf numFmtId="38" fontId="8" fillId="0" borderId="2" xfId="1" applyFont="1" applyFill="1" applyBorder="1" applyAlignment="1">
      <alignment vertical="center"/>
    </xf>
    <xf numFmtId="57" fontId="8" fillId="0" borderId="2" xfId="0" applyNumberFormat="1" applyFont="1" applyFill="1" applyBorder="1" applyAlignment="1">
      <alignment vertical="center"/>
    </xf>
    <xf numFmtId="0" fontId="12" fillId="0" borderId="1" xfId="0" applyFont="1" applyFill="1" applyBorder="1" applyAlignment="1">
      <alignment vertical="center"/>
    </xf>
    <xf numFmtId="38" fontId="11" fillId="0" borderId="1" xfId="1" applyFont="1" applyBorder="1" applyAlignment="1">
      <alignment horizontal="center" vertical="center" shrinkToFit="1"/>
    </xf>
    <xf numFmtId="0" fontId="12" fillId="0" borderId="4" xfId="0" applyFont="1" applyFill="1" applyBorder="1" applyAlignment="1">
      <alignment horizontal="left" vertical="center"/>
    </xf>
    <xf numFmtId="38" fontId="11" fillId="0" borderId="1" xfId="1" applyFont="1" applyBorder="1" applyAlignment="1">
      <alignment horizontal="right" vertical="center" wrapText="1" shrinkToFit="1"/>
    </xf>
    <xf numFmtId="0" fontId="13" fillId="0" borderId="0" xfId="0" applyFont="1" applyFill="1" applyAlignment="1">
      <alignment vertical="center" wrapText="1"/>
    </xf>
    <xf numFmtId="38" fontId="8" fillId="0" borderId="28" xfId="1" applyFont="1" applyFill="1" applyBorder="1" applyAlignment="1">
      <alignment vertical="center"/>
    </xf>
    <xf numFmtId="38" fontId="11" fillId="0" borderId="17" xfId="1" applyFont="1" applyFill="1" applyBorder="1" applyAlignment="1">
      <alignment vertical="center"/>
    </xf>
    <xf numFmtId="57" fontId="8" fillId="0" borderId="17" xfId="0" applyNumberFormat="1" applyFont="1" applyFill="1" applyBorder="1" applyAlignment="1">
      <alignment vertical="center"/>
    </xf>
    <xf numFmtId="38" fontId="11" fillId="0" borderId="16" xfId="1" applyFont="1" applyBorder="1" applyAlignment="1">
      <alignment horizontal="right" vertical="center" wrapText="1" shrinkToFit="1"/>
    </xf>
    <xf numFmtId="38" fontId="8" fillId="0" borderId="6" xfId="1" applyFont="1" applyFill="1" applyBorder="1" applyAlignment="1">
      <alignment vertical="center"/>
    </xf>
    <xf numFmtId="38" fontId="11" fillId="0" borderId="12" xfId="1" applyFont="1" applyFill="1" applyBorder="1" applyAlignment="1">
      <alignment vertical="center" wrapText="1"/>
    </xf>
    <xf numFmtId="38" fontId="8" fillId="0" borderId="0" xfId="1" applyFont="1" applyFill="1">
      <alignment vertical="center"/>
    </xf>
    <xf numFmtId="0" fontId="8" fillId="0" borderId="14" xfId="0" applyFont="1" applyFill="1" applyBorder="1" applyAlignment="1">
      <alignment horizontal="center" vertical="center"/>
    </xf>
    <xf numFmtId="38" fontId="8" fillId="0" borderId="14" xfId="1"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21" xfId="0" applyFont="1" applyFill="1" applyBorder="1" applyAlignment="1">
      <alignment vertical="center"/>
    </xf>
    <xf numFmtId="0" fontId="8" fillId="0" borderId="13" xfId="0" applyFont="1" applyFill="1" applyBorder="1" applyAlignment="1">
      <alignment horizontal="center" vertical="center"/>
    </xf>
    <xf numFmtId="38" fontId="11" fillId="0" borderId="13" xfId="1" applyFont="1" applyFill="1" applyBorder="1" applyAlignment="1">
      <alignment vertical="center"/>
    </xf>
    <xf numFmtId="0" fontId="8" fillId="0" borderId="22" xfId="0" applyFont="1" applyFill="1" applyBorder="1" applyAlignment="1">
      <alignment vertical="center"/>
    </xf>
    <xf numFmtId="0" fontId="8" fillId="3" borderId="16" xfId="0" applyFont="1" applyFill="1" applyBorder="1" applyAlignment="1">
      <alignment horizontal="center" vertical="center"/>
    </xf>
    <xf numFmtId="38" fontId="11" fillId="3" borderId="17" xfId="1" applyFont="1" applyFill="1" applyBorder="1" applyAlignment="1">
      <alignment vertical="center"/>
    </xf>
    <xf numFmtId="0" fontId="8" fillId="3" borderId="23" xfId="0" applyFont="1" applyFill="1" applyBorder="1" applyAlignment="1">
      <alignment vertical="center" wrapText="1"/>
    </xf>
    <xf numFmtId="0" fontId="8" fillId="3" borderId="24" xfId="0" applyFont="1" applyFill="1" applyBorder="1" applyAlignment="1">
      <alignment vertical="center"/>
    </xf>
    <xf numFmtId="0" fontId="9" fillId="0" borderId="0" xfId="0" applyFont="1">
      <alignment vertical="center"/>
    </xf>
    <xf numFmtId="0" fontId="9" fillId="0" borderId="2" xfId="0" applyFont="1" applyFill="1" applyBorder="1" applyAlignment="1">
      <alignment horizontal="center" vertical="center" wrapText="1"/>
    </xf>
    <xf numFmtId="57" fontId="9" fillId="0" borderId="2" xfId="0" applyNumberFormat="1" applyFont="1" applyFill="1" applyBorder="1" applyAlignment="1">
      <alignment vertical="center"/>
    </xf>
    <xf numFmtId="0" fontId="9" fillId="0" borderId="1" xfId="0" applyFont="1" applyFill="1" applyBorder="1" applyAlignment="1">
      <alignment vertical="center" wrapText="1"/>
    </xf>
    <xf numFmtId="0" fontId="9" fillId="0" borderId="17" xfId="0" applyFont="1" applyFill="1" applyBorder="1" applyAlignment="1">
      <alignment horizontal="center" vertical="center" wrapText="1"/>
    </xf>
    <xf numFmtId="57" fontId="9" fillId="0" borderId="17" xfId="0" applyNumberFormat="1" applyFont="1" applyFill="1" applyBorder="1" applyAlignment="1">
      <alignment vertical="center"/>
    </xf>
    <xf numFmtId="0" fontId="9" fillId="0" borderId="16" xfId="0" applyFont="1" applyFill="1" applyBorder="1" applyAlignment="1">
      <alignment vertical="center" wrapText="1"/>
    </xf>
    <xf numFmtId="57" fontId="8" fillId="0" borderId="2" xfId="0" applyNumberFormat="1" applyFont="1" applyBorder="1" applyAlignment="1">
      <alignment horizontal="center" vertical="center"/>
    </xf>
    <xf numFmtId="57" fontId="8" fillId="0" borderId="17" xfId="0" applyNumberFormat="1" applyFont="1" applyBorder="1" applyAlignment="1">
      <alignment horizontal="center" vertical="center"/>
    </xf>
    <xf numFmtId="0" fontId="8" fillId="3" borderId="19" xfId="0" applyFont="1" applyFill="1" applyBorder="1" applyAlignment="1">
      <alignment horizontal="center" vertical="center"/>
    </xf>
    <xf numFmtId="38" fontId="11" fillId="3" borderId="15" xfId="1" applyFont="1" applyFill="1" applyBorder="1" applyAlignment="1">
      <alignment horizontal="right" vertical="center"/>
    </xf>
    <xf numFmtId="0" fontId="13" fillId="0" borderId="16" xfId="0" applyFont="1" applyFill="1" applyBorder="1" applyAlignment="1">
      <alignment horizontal="left" vertical="center" shrinkToFit="1"/>
    </xf>
  </cellXfs>
  <cellStyles count="3">
    <cellStyle name="桁区切り" xfId="1" builtinId="6"/>
    <cellStyle name="標準" xfId="0" builtinId="0"/>
    <cellStyle name="標準_一般契約_画面サンプル"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76200</xdr:colOff>
      <xdr:row>4</xdr:row>
      <xdr:rowOff>129887</xdr:rowOff>
    </xdr:to>
    <xdr:sp macro="" textlink="">
      <xdr:nvSpPr>
        <xdr:cNvPr id="2" name="Text Box 5"/>
        <xdr:cNvSpPr txBox="1">
          <a:spLocks noChangeArrowheads="1"/>
        </xdr:cNvSpPr>
      </xdr:nvSpPr>
      <xdr:spPr bwMode="auto">
        <a:xfrm>
          <a:off x="0" y="45720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114300</xdr:colOff>
      <xdr:row>4</xdr:row>
      <xdr:rowOff>0</xdr:rowOff>
    </xdr:from>
    <xdr:to>
      <xdr:col>0</xdr:col>
      <xdr:colOff>190500</xdr:colOff>
      <xdr:row>4</xdr:row>
      <xdr:rowOff>129887</xdr:rowOff>
    </xdr:to>
    <xdr:sp macro="" textlink="">
      <xdr:nvSpPr>
        <xdr:cNvPr id="3" name="Text Box 14"/>
        <xdr:cNvSpPr txBox="1">
          <a:spLocks noChangeArrowheads="1"/>
        </xdr:cNvSpPr>
      </xdr:nvSpPr>
      <xdr:spPr bwMode="auto">
        <a:xfrm>
          <a:off x="114300" y="45720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133350</xdr:rowOff>
    </xdr:from>
    <xdr:to>
      <xdr:col>0</xdr:col>
      <xdr:colOff>76200</xdr:colOff>
      <xdr:row>5</xdr:row>
      <xdr:rowOff>91787</xdr:rowOff>
    </xdr:to>
    <xdr:sp macro="" textlink="">
      <xdr:nvSpPr>
        <xdr:cNvPr id="4" name="Text Box 5"/>
        <xdr:cNvSpPr txBox="1">
          <a:spLocks noChangeArrowheads="1"/>
        </xdr:cNvSpPr>
      </xdr:nvSpPr>
      <xdr:spPr bwMode="auto">
        <a:xfrm>
          <a:off x="0" y="59055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114300</xdr:colOff>
      <xdr:row>4</xdr:row>
      <xdr:rowOff>133350</xdr:rowOff>
    </xdr:from>
    <xdr:to>
      <xdr:col>0</xdr:col>
      <xdr:colOff>190500</xdr:colOff>
      <xdr:row>5</xdr:row>
      <xdr:rowOff>91787</xdr:rowOff>
    </xdr:to>
    <xdr:sp macro="" textlink="">
      <xdr:nvSpPr>
        <xdr:cNvPr id="5" name="Text Box 14"/>
        <xdr:cNvSpPr txBox="1">
          <a:spLocks noChangeArrowheads="1"/>
        </xdr:cNvSpPr>
      </xdr:nvSpPr>
      <xdr:spPr bwMode="auto">
        <a:xfrm>
          <a:off x="114300" y="59055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4"/>
  <sheetViews>
    <sheetView workbookViewId="0">
      <selection activeCell="N18" sqref="N18:Q18"/>
    </sheetView>
  </sheetViews>
  <sheetFormatPr defaultColWidth="3.5" defaultRowHeight="15" customHeight="1" x14ac:dyDescent="0.15"/>
  <cols>
    <col min="1" max="11" width="3.5" style="6" customWidth="1"/>
    <col min="12" max="12" width="3.75" style="6" customWidth="1"/>
    <col min="13" max="16384" width="3.5" style="6"/>
  </cols>
  <sheetData>
    <row r="1" spans="1:52" ht="24.75" customHeight="1" x14ac:dyDescent="0.15">
      <c r="A1" s="5" t="s">
        <v>49</v>
      </c>
      <c r="B1" s="5"/>
    </row>
    <row r="2" spans="1:52" ht="24.75" customHeight="1" x14ac:dyDescent="0.15">
      <c r="A2" s="49" t="s">
        <v>50</v>
      </c>
      <c r="B2" s="49"/>
      <c r="C2" s="49"/>
      <c r="D2" s="49"/>
      <c r="E2" s="49"/>
      <c r="F2" s="49"/>
      <c r="G2" s="49"/>
      <c r="H2" s="49"/>
      <c r="I2" s="49"/>
      <c r="J2" s="49"/>
      <c r="K2" s="49"/>
      <c r="L2" s="49"/>
      <c r="M2" s="49"/>
      <c r="N2" s="49"/>
      <c r="O2" s="49"/>
      <c r="P2" s="49"/>
      <c r="Q2" s="49"/>
      <c r="R2" s="49"/>
      <c r="S2" s="49"/>
      <c r="T2" s="49"/>
      <c r="U2" s="49"/>
      <c r="V2" s="49"/>
      <c r="W2" s="49"/>
      <c r="X2" s="49"/>
      <c r="Y2" s="49"/>
      <c r="Z2" s="49"/>
    </row>
    <row r="3" spans="1:52" ht="24.75" customHeight="1" x14ac:dyDescent="0.15">
      <c r="A3" s="7" t="s">
        <v>51</v>
      </c>
      <c r="B3" s="7"/>
      <c r="C3" s="8"/>
      <c r="D3" s="8"/>
      <c r="E3" s="8"/>
      <c r="F3" s="8"/>
      <c r="G3" s="8"/>
      <c r="H3" s="8"/>
      <c r="I3" s="8"/>
      <c r="J3" s="8"/>
      <c r="K3" s="8"/>
      <c r="L3" s="8"/>
      <c r="M3" s="8"/>
      <c r="N3" s="8"/>
      <c r="O3" s="8"/>
      <c r="P3" s="8"/>
      <c r="Q3" s="8"/>
      <c r="R3" s="8"/>
      <c r="S3" s="8"/>
      <c r="T3" s="8"/>
      <c r="U3" s="8"/>
      <c r="V3" s="8"/>
      <c r="W3" s="8"/>
      <c r="X3" s="8"/>
      <c r="Y3" s="8"/>
      <c r="Z3" s="8"/>
    </row>
    <row r="4" spans="1:52" ht="24.75" customHeight="1" x14ac:dyDescent="0.15">
      <c r="B4" s="77" t="s">
        <v>46</v>
      </c>
      <c r="C4" s="78"/>
      <c r="D4" s="78"/>
      <c r="E4" s="78"/>
      <c r="F4" s="78"/>
      <c r="G4" s="78"/>
      <c r="H4" s="78"/>
      <c r="I4" s="78"/>
      <c r="J4" s="78"/>
      <c r="K4" s="78"/>
      <c r="L4" s="78"/>
      <c r="M4" s="78"/>
      <c r="N4" s="78"/>
      <c r="O4" s="78"/>
      <c r="P4" s="78"/>
      <c r="Q4" s="78"/>
      <c r="R4" s="78"/>
      <c r="S4" s="78"/>
      <c r="T4" s="78"/>
      <c r="U4" s="78"/>
      <c r="V4" s="78"/>
      <c r="W4" s="78"/>
      <c r="X4" s="78"/>
      <c r="Y4" s="78"/>
      <c r="Z4" s="78"/>
    </row>
    <row r="5" spans="1:52" ht="24.75" customHeight="1" x14ac:dyDescent="0.15">
      <c r="B5" s="78" t="s">
        <v>45</v>
      </c>
      <c r="C5" s="78"/>
      <c r="D5" s="78"/>
      <c r="E5" s="78"/>
      <c r="F5" s="78"/>
      <c r="G5" s="78"/>
      <c r="H5" s="78"/>
      <c r="I5" s="78"/>
      <c r="J5" s="78"/>
      <c r="K5" s="78"/>
      <c r="L5" s="78"/>
      <c r="M5" s="78"/>
      <c r="N5" s="78"/>
      <c r="O5" s="78"/>
      <c r="P5" s="78"/>
      <c r="Q5" s="78"/>
      <c r="R5" s="78"/>
      <c r="S5" s="78"/>
      <c r="T5" s="78"/>
      <c r="U5" s="78"/>
      <c r="V5" s="78"/>
      <c r="W5" s="78"/>
      <c r="X5" s="78"/>
      <c r="Y5" s="78"/>
      <c r="Z5" s="78"/>
    </row>
    <row r="6" spans="1:52" s="10" customFormat="1" ht="24.75" customHeight="1" x14ac:dyDescent="0.15">
      <c r="A6" s="9" t="s">
        <v>52</v>
      </c>
      <c r="B6" s="50" t="s">
        <v>53</v>
      </c>
      <c r="C6" s="50"/>
      <c r="D6" s="50"/>
      <c r="E6" s="50"/>
      <c r="F6" s="50" t="s">
        <v>54</v>
      </c>
      <c r="G6" s="51"/>
      <c r="H6" s="51"/>
      <c r="I6" s="51"/>
      <c r="J6" s="50" t="s">
        <v>55</v>
      </c>
      <c r="K6" s="50"/>
      <c r="L6" s="50"/>
      <c r="M6" s="50"/>
      <c r="N6" s="50" t="s">
        <v>56</v>
      </c>
      <c r="O6" s="50"/>
      <c r="P6" s="50"/>
      <c r="Q6" s="50"/>
      <c r="R6" s="50" t="s">
        <v>57</v>
      </c>
      <c r="S6" s="50"/>
      <c r="T6" s="50"/>
      <c r="U6" s="50"/>
      <c r="V6" s="50" t="s">
        <v>58</v>
      </c>
      <c r="W6" s="50"/>
      <c r="X6" s="50"/>
      <c r="Y6" s="50"/>
      <c r="Z6" s="50"/>
      <c r="AB6" s="11"/>
      <c r="AC6" s="11"/>
      <c r="AD6" s="12"/>
      <c r="AE6" s="12"/>
      <c r="AF6" s="12"/>
      <c r="AG6" s="12"/>
      <c r="AH6" s="12"/>
      <c r="AI6" s="12"/>
      <c r="AJ6" s="12"/>
      <c r="AK6" s="12"/>
      <c r="AL6" s="12"/>
      <c r="AM6" s="12"/>
      <c r="AN6" s="12"/>
      <c r="AO6" s="12"/>
      <c r="AP6" s="12"/>
      <c r="AQ6" s="12"/>
      <c r="AR6" s="12"/>
      <c r="AS6" s="12"/>
      <c r="AT6" s="12"/>
      <c r="AU6" s="12"/>
      <c r="AV6" s="12"/>
      <c r="AW6" s="12"/>
      <c r="AX6" s="12"/>
      <c r="AY6" s="12"/>
      <c r="AZ6" s="12"/>
    </row>
    <row r="7" spans="1:52" s="10" customFormat="1" ht="24.75" customHeight="1" x14ac:dyDescent="0.15">
      <c r="A7" s="52" t="s">
        <v>59</v>
      </c>
      <c r="B7" s="50" t="s">
        <v>60</v>
      </c>
      <c r="C7" s="51"/>
      <c r="D7" s="51"/>
      <c r="E7" s="51"/>
      <c r="F7" s="56"/>
      <c r="G7" s="57"/>
      <c r="H7" s="57"/>
      <c r="I7" s="57"/>
      <c r="J7" s="58">
        <f>SUM(J8:M9)</f>
        <v>6998400</v>
      </c>
      <c r="K7" s="58"/>
      <c r="L7" s="58"/>
      <c r="M7" s="58"/>
      <c r="N7" s="58">
        <f>SUM(N8:Q9)</f>
        <v>20000000</v>
      </c>
      <c r="O7" s="58"/>
      <c r="P7" s="58"/>
      <c r="Q7" s="58"/>
      <c r="R7" s="58">
        <v>10406702</v>
      </c>
      <c r="S7" s="58"/>
      <c r="T7" s="58"/>
      <c r="U7" s="58"/>
      <c r="V7" s="13"/>
      <c r="W7" s="60"/>
      <c r="X7" s="60"/>
      <c r="Y7" s="60"/>
      <c r="Z7" s="61"/>
      <c r="AB7" s="12"/>
      <c r="AC7" s="11"/>
      <c r="AD7" s="12"/>
      <c r="AE7" s="12"/>
      <c r="AF7" s="12"/>
      <c r="AG7" s="12"/>
      <c r="AH7" s="12"/>
      <c r="AI7" s="12"/>
      <c r="AJ7" s="12"/>
      <c r="AK7" s="12"/>
      <c r="AL7" s="12"/>
      <c r="AM7" s="12"/>
      <c r="AN7" s="12"/>
      <c r="AO7" s="12"/>
      <c r="AP7" s="12"/>
      <c r="AQ7" s="12"/>
      <c r="AR7" s="12"/>
      <c r="AS7" s="12"/>
      <c r="AT7" s="12"/>
      <c r="AU7" s="12"/>
      <c r="AV7" s="12"/>
      <c r="AW7" s="12"/>
      <c r="AX7" s="12"/>
      <c r="AY7" s="12"/>
      <c r="AZ7" s="12"/>
    </row>
    <row r="8" spans="1:52" s="10" customFormat="1" ht="24.75" customHeight="1" x14ac:dyDescent="0.15">
      <c r="A8" s="53"/>
      <c r="B8" s="50"/>
      <c r="C8" s="51"/>
      <c r="D8" s="51"/>
      <c r="E8" s="51"/>
      <c r="F8" s="50" t="s">
        <v>61</v>
      </c>
      <c r="G8" s="51"/>
      <c r="H8" s="51"/>
      <c r="I8" s="51"/>
      <c r="J8" s="58">
        <v>0</v>
      </c>
      <c r="K8" s="58"/>
      <c r="L8" s="58"/>
      <c r="M8" s="58"/>
      <c r="N8" s="58">
        <f>設備備品費!F12</f>
        <v>16000000</v>
      </c>
      <c r="O8" s="58"/>
      <c r="P8" s="58"/>
      <c r="Q8" s="58"/>
      <c r="R8" s="59"/>
      <c r="S8" s="59"/>
      <c r="T8" s="59"/>
      <c r="U8" s="59"/>
      <c r="V8" s="13"/>
      <c r="W8" s="60"/>
      <c r="X8" s="60"/>
      <c r="Y8" s="60"/>
      <c r="Z8" s="61"/>
      <c r="AB8" s="12"/>
      <c r="AC8" s="11"/>
      <c r="AD8" s="12"/>
      <c r="AE8" s="12"/>
      <c r="AF8" s="12"/>
      <c r="AG8" s="12"/>
      <c r="AH8" s="12"/>
      <c r="AI8" s="12"/>
      <c r="AJ8" s="12"/>
      <c r="AK8" s="12"/>
      <c r="AL8" s="12"/>
      <c r="AM8" s="12"/>
      <c r="AN8" s="12"/>
      <c r="AO8" s="12"/>
      <c r="AP8" s="12"/>
      <c r="AQ8" s="12"/>
      <c r="AR8" s="12"/>
      <c r="AS8" s="12"/>
      <c r="AT8" s="12"/>
      <c r="AU8" s="12"/>
      <c r="AV8" s="12"/>
      <c r="AW8" s="12"/>
      <c r="AX8" s="12"/>
      <c r="AY8" s="12"/>
      <c r="AZ8" s="12"/>
    </row>
    <row r="9" spans="1:52" s="10" customFormat="1" ht="24.75" customHeight="1" x14ac:dyDescent="0.15">
      <c r="A9" s="54"/>
      <c r="B9" s="50"/>
      <c r="C9" s="51"/>
      <c r="D9" s="51"/>
      <c r="E9" s="51"/>
      <c r="F9" s="50" t="s">
        <v>62</v>
      </c>
      <c r="G9" s="51"/>
      <c r="H9" s="51"/>
      <c r="I9" s="51"/>
      <c r="J9" s="58">
        <v>6998400</v>
      </c>
      <c r="K9" s="58"/>
      <c r="L9" s="58"/>
      <c r="M9" s="58"/>
      <c r="N9" s="58">
        <f>消耗品費!F15</f>
        <v>4000000</v>
      </c>
      <c r="O9" s="58"/>
      <c r="P9" s="58"/>
      <c r="Q9" s="58"/>
      <c r="R9" s="59"/>
      <c r="S9" s="59"/>
      <c r="T9" s="59"/>
      <c r="U9" s="59"/>
      <c r="V9" s="13"/>
      <c r="W9" s="60"/>
      <c r="X9" s="60"/>
      <c r="Y9" s="60"/>
      <c r="Z9" s="61"/>
      <c r="AB9" s="12"/>
      <c r="AC9" s="11"/>
      <c r="AD9" s="12"/>
      <c r="AE9" s="12"/>
      <c r="AF9" s="12"/>
      <c r="AG9" s="12"/>
      <c r="AH9" s="12"/>
      <c r="AI9" s="12"/>
      <c r="AJ9" s="12"/>
      <c r="AK9" s="12"/>
      <c r="AL9" s="12"/>
      <c r="AM9" s="12"/>
      <c r="AN9" s="12"/>
      <c r="AO9" s="12"/>
      <c r="AP9" s="12"/>
      <c r="AQ9" s="12"/>
      <c r="AR9" s="12"/>
      <c r="AS9" s="12"/>
      <c r="AT9" s="12"/>
      <c r="AU9" s="12"/>
      <c r="AV9" s="12"/>
      <c r="AW9" s="12"/>
      <c r="AX9" s="12"/>
      <c r="AY9" s="12"/>
      <c r="AZ9" s="12"/>
    </row>
    <row r="10" spans="1:52" s="10" customFormat="1" ht="24.75" customHeight="1" x14ac:dyDescent="0.15">
      <c r="A10" s="54"/>
      <c r="B10" s="50" t="s">
        <v>63</v>
      </c>
      <c r="C10" s="51"/>
      <c r="D10" s="51"/>
      <c r="E10" s="51"/>
      <c r="F10" s="50"/>
      <c r="G10" s="51"/>
      <c r="H10" s="51"/>
      <c r="I10" s="51"/>
      <c r="J10" s="62">
        <f>SUM(J11:M12)</f>
        <v>17288169</v>
      </c>
      <c r="K10" s="63"/>
      <c r="L10" s="63"/>
      <c r="M10" s="64"/>
      <c r="N10" s="62">
        <f>SUM(N11:Q12)</f>
        <v>8850000</v>
      </c>
      <c r="O10" s="63"/>
      <c r="P10" s="63"/>
      <c r="Q10" s="64"/>
      <c r="R10" s="58">
        <v>16459713</v>
      </c>
      <c r="S10" s="65"/>
      <c r="T10" s="65"/>
      <c r="U10" s="65"/>
      <c r="V10" s="13"/>
      <c r="W10" s="60"/>
      <c r="X10" s="60"/>
      <c r="Y10" s="60"/>
      <c r="Z10" s="61"/>
      <c r="AB10" s="12"/>
      <c r="AC10" s="11"/>
      <c r="AD10" s="12"/>
      <c r="AE10" s="12"/>
      <c r="AF10" s="12"/>
      <c r="AG10" s="12"/>
      <c r="AH10" s="12"/>
      <c r="AI10" s="12"/>
      <c r="AJ10" s="12"/>
      <c r="AK10" s="12"/>
      <c r="AL10" s="12"/>
      <c r="AM10" s="12"/>
      <c r="AN10" s="12"/>
      <c r="AO10" s="12"/>
      <c r="AP10" s="12"/>
      <c r="AQ10" s="12"/>
      <c r="AR10" s="12"/>
      <c r="AS10" s="12"/>
      <c r="AT10" s="12"/>
      <c r="AU10" s="12"/>
      <c r="AV10" s="12"/>
      <c r="AW10" s="12"/>
      <c r="AX10" s="12"/>
      <c r="AY10" s="12"/>
      <c r="AZ10" s="12"/>
    </row>
    <row r="11" spans="1:52" s="10" customFormat="1" ht="24.75" customHeight="1" x14ac:dyDescent="0.15">
      <c r="A11" s="54"/>
      <c r="B11" s="50"/>
      <c r="C11" s="51"/>
      <c r="D11" s="51"/>
      <c r="E11" s="51"/>
      <c r="F11" s="50" t="s">
        <v>64</v>
      </c>
      <c r="G11" s="50"/>
      <c r="H11" s="50"/>
      <c r="I11" s="50"/>
      <c r="J11" s="58">
        <v>9313169</v>
      </c>
      <c r="K11" s="58"/>
      <c r="L11" s="58"/>
      <c r="M11" s="58"/>
      <c r="N11" s="58">
        <f>'人件費 '!C15</f>
        <v>8400000</v>
      </c>
      <c r="O11" s="58"/>
      <c r="P11" s="58"/>
      <c r="Q11" s="58"/>
      <c r="R11" s="59"/>
      <c r="S11" s="59"/>
      <c r="T11" s="59"/>
      <c r="U11" s="59"/>
      <c r="V11" s="13" t="s">
        <v>65</v>
      </c>
      <c r="W11" s="66" t="e">
        <f>'人件費 '!#REF!</f>
        <v>#REF!</v>
      </c>
      <c r="X11" s="66"/>
      <c r="Y11" s="66"/>
      <c r="Z11" s="67"/>
      <c r="AB11" s="12"/>
      <c r="AC11" s="11"/>
      <c r="AD11" s="12"/>
      <c r="AE11" s="12"/>
      <c r="AF11" s="12"/>
      <c r="AG11" s="12"/>
      <c r="AH11" s="12"/>
      <c r="AI11" s="12"/>
      <c r="AJ11" s="12"/>
      <c r="AK11" s="12"/>
      <c r="AL11" s="12"/>
      <c r="AM11" s="12"/>
      <c r="AN11" s="12"/>
      <c r="AO11" s="12"/>
      <c r="AP11" s="12"/>
      <c r="AQ11" s="12"/>
      <c r="AR11" s="12"/>
      <c r="AS11" s="12"/>
      <c r="AT11" s="12"/>
      <c r="AU11" s="12"/>
      <c r="AV11" s="12"/>
      <c r="AW11" s="12"/>
      <c r="AX11" s="12"/>
      <c r="AY11" s="12"/>
      <c r="AZ11" s="12"/>
    </row>
    <row r="12" spans="1:52" s="10" customFormat="1" ht="24.75" customHeight="1" x14ac:dyDescent="0.15">
      <c r="A12" s="54"/>
      <c r="B12" s="50"/>
      <c r="C12" s="51"/>
      <c r="D12" s="51"/>
      <c r="E12" s="51"/>
      <c r="F12" s="50" t="s">
        <v>66</v>
      </c>
      <c r="G12" s="50"/>
      <c r="H12" s="50"/>
      <c r="I12" s="50"/>
      <c r="J12" s="58">
        <v>7975000</v>
      </c>
      <c r="K12" s="58"/>
      <c r="L12" s="58"/>
      <c r="M12" s="58"/>
      <c r="N12" s="58">
        <f>'謝金 '!C19</f>
        <v>450000</v>
      </c>
      <c r="O12" s="58"/>
      <c r="P12" s="58"/>
      <c r="Q12" s="58"/>
      <c r="R12" s="59"/>
      <c r="S12" s="59"/>
      <c r="T12" s="59"/>
      <c r="U12" s="59"/>
      <c r="V12" s="13"/>
      <c r="W12" s="60"/>
      <c r="X12" s="60"/>
      <c r="Y12" s="60"/>
      <c r="Z12" s="61"/>
      <c r="AB12" s="12"/>
      <c r="AC12" s="11"/>
      <c r="AD12" s="12"/>
      <c r="AE12" s="12"/>
      <c r="AF12" s="12"/>
      <c r="AG12" s="12"/>
      <c r="AH12" s="12"/>
      <c r="AI12" s="12"/>
      <c r="AJ12" s="12"/>
      <c r="AK12" s="12"/>
      <c r="AL12" s="12"/>
      <c r="AM12" s="12"/>
      <c r="AN12" s="12"/>
      <c r="AO12" s="12"/>
      <c r="AP12" s="12"/>
      <c r="AQ12" s="12"/>
      <c r="AR12" s="12"/>
      <c r="AS12" s="12"/>
      <c r="AT12" s="12"/>
      <c r="AU12" s="12"/>
      <c r="AV12" s="12"/>
      <c r="AW12" s="12"/>
      <c r="AX12" s="12"/>
      <c r="AY12" s="12"/>
      <c r="AZ12" s="12"/>
    </row>
    <row r="13" spans="1:52" s="10" customFormat="1" ht="24.75" customHeight="1" x14ac:dyDescent="0.15">
      <c r="A13" s="54"/>
      <c r="B13" s="50" t="s">
        <v>67</v>
      </c>
      <c r="C13" s="51"/>
      <c r="D13" s="51"/>
      <c r="E13" s="51"/>
      <c r="F13" s="50" t="s">
        <v>67</v>
      </c>
      <c r="G13" s="51"/>
      <c r="H13" s="51"/>
      <c r="I13" s="51"/>
      <c r="J13" s="58">
        <v>3992220</v>
      </c>
      <c r="K13" s="65"/>
      <c r="L13" s="65"/>
      <c r="M13" s="65"/>
      <c r="N13" s="58" t="e">
        <f>旅費!#REF!</f>
        <v>#REF!</v>
      </c>
      <c r="O13" s="65"/>
      <c r="P13" s="65"/>
      <c r="Q13" s="65"/>
      <c r="R13" s="58">
        <v>2224769</v>
      </c>
      <c r="S13" s="65"/>
      <c r="T13" s="65"/>
      <c r="U13" s="65"/>
      <c r="V13" s="13" t="s">
        <v>65</v>
      </c>
      <c r="W13" s="66" t="e">
        <f>旅費!#REF!</f>
        <v>#REF!</v>
      </c>
      <c r="X13" s="66"/>
      <c r="Y13" s="66"/>
      <c r="Z13" s="67"/>
      <c r="AB13" s="12"/>
      <c r="AC13" s="11"/>
      <c r="AD13" s="12"/>
      <c r="AE13" s="12"/>
      <c r="AF13" s="12"/>
      <c r="AG13" s="12"/>
      <c r="AH13" s="12"/>
      <c r="AI13" s="12"/>
      <c r="AJ13" s="12"/>
      <c r="AK13" s="12"/>
      <c r="AL13" s="12"/>
      <c r="AM13" s="12"/>
      <c r="AN13" s="12"/>
      <c r="AO13" s="12"/>
      <c r="AP13" s="12"/>
      <c r="AQ13" s="12"/>
      <c r="AR13" s="12"/>
      <c r="AS13" s="12"/>
      <c r="AT13" s="12"/>
      <c r="AU13" s="12"/>
      <c r="AV13" s="12"/>
      <c r="AW13" s="12"/>
      <c r="AX13" s="12"/>
      <c r="AY13" s="12"/>
      <c r="AZ13" s="12"/>
    </row>
    <row r="14" spans="1:52" s="10" customFormat="1" ht="24.75" customHeight="1" x14ac:dyDescent="0.15">
      <c r="A14" s="54"/>
      <c r="B14" s="50" t="s">
        <v>68</v>
      </c>
      <c r="C14" s="51"/>
      <c r="D14" s="51"/>
      <c r="E14" s="51"/>
      <c r="F14" s="50"/>
      <c r="G14" s="51"/>
      <c r="H14" s="51"/>
      <c r="I14" s="51"/>
      <c r="J14" s="58">
        <f>SUM(J15:M21)</f>
        <v>17190115</v>
      </c>
      <c r="K14" s="65"/>
      <c r="L14" s="65"/>
      <c r="M14" s="65"/>
      <c r="N14" s="58">
        <f>SUM(N15:Q21)</f>
        <v>9318082</v>
      </c>
      <c r="O14" s="65"/>
      <c r="P14" s="65"/>
      <c r="Q14" s="65"/>
      <c r="R14" s="58">
        <v>16055885</v>
      </c>
      <c r="S14" s="65"/>
      <c r="T14" s="65"/>
      <c r="U14" s="65"/>
      <c r="V14" s="13"/>
      <c r="W14" s="60"/>
      <c r="X14" s="60"/>
      <c r="Y14" s="60"/>
      <c r="Z14" s="61"/>
      <c r="AB14" s="12"/>
      <c r="AC14" s="11"/>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1:52" s="10" customFormat="1" ht="24.75" customHeight="1" x14ac:dyDescent="0.15">
      <c r="A15" s="54"/>
      <c r="B15" s="50"/>
      <c r="C15" s="51"/>
      <c r="D15" s="51"/>
      <c r="E15" s="51"/>
      <c r="F15" s="70" t="s">
        <v>69</v>
      </c>
      <c r="G15" s="70"/>
      <c r="H15" s="70"/>
      <c r="I15" s="70"/>
      <c r="J15" s="62">
        <v>15672872</v>
      </c>
      <c r="K15" s="63"/>
      <c r="L15" s="63"/>
      <c r="M15" s="64"/>
      <c r="N15" s="62">
        <f>外注費!F10</f>
        <v>6980000</v>
      </c>
      <c r="O15" s="63"/>
      <c r="P15" s="63"/>
      <c r="Q15" s="64"/>
      <c r="R15" s="59"/>
      <c r="S15" s="59"/>
      <c r="T15" s="59"/>
      <c r="U15" s="59"/>
      <c r="V15" s="13"/>
      <c r="W15" s="68"/>
      <c r="X15" s="68"/>
      <c r="Y15" s="68"/>
      <c r="Z15" s="69"/>
      <c r="AB15" s="12"/>
      <c r="AC15" s="11"/>
      <c r="AD15" s="12"/>
      <c r="AE15" s="12"/>
      <c r="AF15" s="12"/>
      <c r="AG15" s="12"/>
      <c r="AH15" s="12"/>
      <c r="AI15" s="12"/>
      <c r="AJ15" s="12"/>
      <c r="AK15" s="12"/>
      <c r="AL15" s="12"/>
      <c r="AM15" s="12"/>
      <c r="AN15" s="12"/>
      <c r="AO15" s="12"/>
      <c r="AP15" s="12"/>
      <c r="AQ15" s="12"/>
      <c r="AR15" s="12"/>
      <c r="AS15" s="12"/>
      <c r="AT15" s="12"/>
      <c r="AU15" s="12"/>
      <c r="AV15" s="12"/>
      <c r="AW15" s="12"/>
      <c r="AX15" s="12"/>
      <c r="AY15" s="12"/>
      <c r="AZ15" s="12"/>
    </row>
    <row r="16" spans="1:52" s="10" customFormat="1" ht="24.75" customHeight="1" x14ac:dyDescent="0.15">
      <c r="A16" s="54"/>
      <c r="B16" s="50"/>
      <c r="C16" s="51"/>
      <c r="D16" s="51"/>
      <c r="E16" s="51"/>
      <c r="F16" s="50" t="s">
        <v>70</v>
      </c>
      <c r="G16" s="51"/>
      <c r="H16" s="51"/>
      <c r="I16" s="51"/>
      <c r="J16" s="58">
        <v>0</v>
      </c>
      <c r="K16" s="65"/>
      <c r="L16" s="65"/>
      <c r="M16" s="65"/>
      <c r="N16" s="58">
        <v>0</v>
      </c>
      <c r="O16" s="65"/>
      <c r="P16" s="65"/>
      <c r="Q16" s="65"/>
      <c r="R16" s="59"/>
      <c r="S16" s="59"/>
      <c r="T16" s="59"/>
      <c r="U16" s="59"/>
      <c r="V16" s="13"/>
      <c r="W16" s="68"/>
      <c r="X16" s="68"/>
      <c r="Y16" s="68"/>
      <c r="Z16" s="69"/>
      <c r="AB16" s="12"/>
      <c r="AC16" s="11"/>
      <c r="AD16" s="12"/>
      <c r="AE16" s="12"/>
      <c r="AF16" s="12"/>
      <c r="AG16" s="12"/>
      <c r="AH16" s="12"/>
      <c r="AI16" s="12"/>
      <c r="AJ16" s="12"/>
      <c r="AK16" s="12"/>
      <c r="AL16" s="12"/>
      <c r="AM16" s="12"/>
      <c r="AN16" s="12"/>
      <c r="AO16" s="12"/>
      <c r="AP16" s="12"/>
      <c r="AQ16" s="12"/>
      <c r="AR16" s="12"/>
      <c r="AS16" s="12"/>
      <c r="AT16" s="12"/>
      <c r="AU16" s="12"/>
      <c r="AV16" s="12"/>
      <c r="AW16" s="12"/>
      <c r="AX16" s="12"/>
      <c r="AY16" s="12"/>
      <c r="AZ16" s="12"/>
    </row>
    <row r="17" spans="1:52" s="10" customFormat="1" ht="24.75" customHeight="1" x14ac:dyDescent="0.15">
      <c r="A17" s="54"/>
      <c r="B17" s="50"/>
      <c r="C17" s="51"/>
      <c r="D17" s="51"/>
      <c r="E17" s="51"/>
      <c r="F17" s="71" t="s">
        <v>71</v>
      </c>
      <c r="G17" s="72"/>
      <c r="H17" s="72"/>
      <c r="I17" s="72"/>
      <c r="J17" s="58">
        <v>0</v>
      </c>
      <c r="K17" s="65"/>
      <c r="L17" s="65"/>
      <c r="M17" s="65"/>
      <c r="N17" s="58">
        <v>0</v>
      </c>
      <c r="O17" s="65"/>
      <c r="P17" s="65"/>
      <c r="Q17" s="65"/>
      <c r="R17" s="59"/>
      <c r="S17" s="59"/>
      <c r="T17" s="59"/>
      <c r="U17" s="59"/>
      <c r="V17" s="13"/>
      <c r="W17" s="68"/>
      <c r="X17" s="68"/>
      <c r="Y17" s="68"/>
      <c r="Z17" s="69"/>
      <c r="AB17" s="12"/>
      <c r="AC17" s="11"/>
      <c r="AD17" s="12"/>
      <c r="AE17" s="12"/>
      <c r="AF17" s="12"/>
      <c r="AG17" s="12"/>
      <c r="AH17" s="12"/>
      <c r="AI17" s="12"/>
      <c r="AJ17" s="12"/>
      <c r="AK17" s="12"/>
      <c r="AL17" s="12"/>
      <c r="AM17" s="12"/>
      <c r="AN17" s="12"/>
      <c r="AO17" s="12"/>
      <c r="AP17" s="12"/>
      <c r="AQ17" s="12"/>
      <c r="AR17" s="12"/>
      <c r="AS17" s="12"/>
      <c r="AT17" s="12"/>
      <c r="AU17" s="12"/>
      <c r="AV17" s="12"/>
      <c r="AW17" s="12"/>
      <c r="AX17" s="12"/>
      <c r="AY17" s="12"/>
      <c r="AZ17" s="12"/>
    </row>
    <row r="18" spans="1:52" s="10" customFormat="1" ht="24.75" customHeight="1" x14ac:dyDescent="0.15">
      <c r="A18" s="54"/>
      <c r="B18" s="50"/>
      <c r="C18" s="51"/>
      <c r="D18" s="51"/>
      <c r="E18" s="51"/>
      <c r="F18" s="50" t="s">
        <v>72</v>
      </c>
      <c r="G18" s="51"/>
      <c r="H18" s="51"/>
      <c r="I18" s="51"/>
      <c r="J18" s="58">
        <v>0</v>
      </c>
      <c r="K18" s="65"/>
      <c r="L18" s="65"/>
      <c r="M18" s="65"/>
      <c r="N18" s="58">
        <f>' 通信運搬費'!F12</f>
        <v>675000</v>
      </c>
      <c r="O18" s="65"/>
      <c r="P18" s="65"/>
      <c r="Q18" s="65"/>
      <c r="R18" s="59"/>
      <c r="S18" s="59"/>
      <c r="T18" s="59"/>
      <c r="U18" s="59"/>
      <c r="V18" s="13" t="s">
        <v>84</v>
      </c>
      <c r="W18" s="66">
        <f>' 通信運搬費'!J12</f>
        <v>0</v>
      </c>
      <c r="X18" s="66"/>
      <c r="Y18" s="66"/>
      <c r="Z18" s="67"/>
      <c r="AB18" s="12"/>
      <c r="AC18" s="11"/>
      <c r="AD18" s="12"/>
      <c r="AE18" s="12"/>
      <c r="AF18" s="12"/>
      <c r="AG18" s="12"/>
      <c r="AH18" s="12"/>
      <c r="AI18" s="12"/>
      <c r="AJ18" s="12"/>
      <c r="AK18" s="12"/>
      <c r="AL18" s="12"/>
      <c r="AM18" s="12"/>
      <c r="AN18" s="12"/>
      <c r="AO18" s="12"/>
      <c r="AP18" s="12"/>
      <c r="AQ18" s="12"/>
      <c r="AR18" s="12"/>
      <c r="AS18" s="12"/>
      <c r="AT18" s="12"/>
      <c r="AU18" s="12"/>
      <c r="AV18" s="12"/>
      <c r="AW18" s="12"/>
      <c r="AX18" s="12"/>
      <c r="AY18" s="12"/>
      <c r="AZ18" s="12"/>
    </row>
    <row r="19" spans="1:52" s="10" customFormat="1" ht="24.75" customHeight="1" x14ac:dyDescent="0.15">
      <c r="A19" s="54"/>
      <c r="B19" s="50"/>
      <c r="C19" s="51"/>
      <c r="D19" s="51"/>
      <c r="E19" s="51"/>
      <c r="F19" s="50" t="s">
        <v>73</v>
      </c>
      <c r="G19" s="51"/>
      <c r="H19" s="51"/>
      <c r="I19" s="51"/>
      <c r="J19" s="58">
        <v>0</v>
      </c>
      <c r="K19" s="65"/>
      <c r="L19" s="65"/>
      <c r="M19" s="65"/>
      <c r="N19" s="58">
        <v>0</v>
      </c>
      <c r="O19" s="65"/>
      <c r="P19" s="65"/>
      <c r="Q19" s="65"/>
      <c r="R19" s="59"/>
      <c r="S19" s="59"/>
      <c r="T19" s="59"/>
      <c r="U19" s="59"/>
      <c r="V19" s="13"/>
      <c r="W19" s="68"/>
      <c r="X19" s="68"/>
      <c r="Y19" s="68"/>
      <c r="Z19" s="69"/>
      <c r="AB19" s="12"/>
      <c r="AC19" s="11"/>
      <c r="AD19" s="12"/>
      <c r="AE19" s="12"/>
      <c r="AF19" s="12"/>
      <c r="AG19" s="12"/>
      <c r="AH19" s="12"/>
      <c r="AI19" s="12"/>
      <c r="AJ19" s="12"/>
      <c r="AK19" s="12"/>
      <c r="AL19" s="12"/>
      <c r="AM19" s="12"/>
      <c r="AN19" s="12"/>
      <c r="AO19" s="12"/>
      <c r="AP19" s="12"/>
      <c r="AQ19" s="12"/>
      <c r="AR19" s="12"/>
      <c r="AS19" s="12"/>
      <c r="AT19" s="12"/>
      <c r="AU19" s="12"/>
      <c r="AV19" s="12"/>
      <c r="AW19" s="12"/>
      <c r="AX19" s="12"/>
      <c r="AY19" s="12"/>
      <c r="AZ19" s="12"/>
    </row>
    <row r="20" spans="1:52" s="10" customFormat="1" ht="24.75" customHeight="1" x14ac:dyDescent="0.15">
      <c r="A20" s="54"/>
      <c r="B20" s="50"/>
      <c r="C20" s="51"/>
      <c r="D20" s="51"/>
      <c r="E20" s="51"/>
      <c r="F20" s="50" t="s">
        <v>74</v>
      </c>
      <c r="G20" s="51"/>
      <c r="H20" s="51"/>
      <c r="I20" s="51"/>
      <c r="J20" s="58">
        <v>551788</v>
      </c>
      <c r="K20" s="65"/>
      <c r="L20" s="65"/>
      <c r="M20" s="65"/>
      <c r="N20" s="58">
        <f>諸経費!F14</f>
        <v>675000</v>
      </c>
      <c r="O20" s="65"/>
      <c r="P20" s="65"/>
      <c r="Q20" s="65"/>
      <c r="R20" s="59"/>
      <c r="S20" s="59"/>
      <c r="T20" s="59"/>
      <c r="U20" s="59"/>
      <c r="V20" s="13" t="s">
        <v>85</v>
      </c>
      <c r="W20" s="66">
        <f>諸経費!K14</f>
        <v>100000</v>
      </c>
      <c r="X20" s="66"/>
      <c r="Y20" s="66"/>
      <c r="Z20" s="67"/>
      <c r="AB20" s="12"/>
      <c r="AC20" s="11"/>
      <c r="AD20" s="12"/>
      <c r="AE20" s="12"/>
      <c r="AF20" s="12"/>
      <c r="AG20" s="12"/>
      <c r="AH20" s="12"/>
      <c r="AI20" s="12"/>
      <c r="AJ20" s="12"/>
      <c r="AK20" s="12"/>
      <c r="AL20" s="12"/>
      <c r="AM20" s="12"/>
      <c r="AN20" s="12"/>
      <c r="AO20" s="12"/>
      <c r="AP20" s="12"/>
      <c r="AQ20" s="12"/>
      <c r="AR20" s="12"/>
      <c r="AS20" s="12"/>
      <c r="AT20" s="12"/>
      <c r="AU20" s="12"/>
      <c r="AV20" s="12"/>
      <c r="AW20" s="12"/>
      <c r="AX20" s="12"/>
      <c r="AY20" s="12"/>
      <c r="AZ20" s="12"/>
    </row>
    <row r="21" spans="1:52" s="10" customFormat="1" ht="24.75" customHeight="1" x14ac:dyDescent="0.15">
      <c r="A21" s="54"/>
      <c r="B21" s="50"/>
      <c r="C21" s="51"/>
      <c r="D21" s="51"/>
      <c r="E21" s="51"/>
      <c r="F21" s="50" t="s">
        <v>75</v>
      </c>
      <c r="G21" s="51"/>
      <c r="H21" s="51"/>
      <c r="I21" s="51"/>
      <c r="J21" s="58">
        <v>965455</v>
      </c>
      <c r="K21" s="65"/>
      <c r="L21" s="65"/>
      <c r="M21" s="65"/>
      <c r="N21" s="58">
        <v>988082</v>
      </c>
      <c r="O21" s="65"/>
      <c r="P21" s="65"/>
      <c r="Q21" s="65"/>
      <c r="R21" s="59"/>
      <c r="S21" s="59"/>
      <c r="T21" s="59"/>
      <c r="U21" s="59"/>
      <c r="V21" s="13"/>
      <c r="W21" s="60"/>
      <c r="X21" s="60"/>
      <c r="Y21" s="60"/>
      <c r="Z21" s="61"/>
      <c r="AB21" s="12"/>
      <c r="AC21" s="11"/>
      <c r="AD21" s="12"/>
      <c r="AE21" s="12"/>
      <c r="AF21" s="12"/>
      <c r="AG21" s="12"/>
      <c r="AH21" s="12"/>
      <c r="AI21" s="12"/>
      <c r="AJ21" s="12"/>
      <c r="AK21" s="12"/>
      <c r="AL21" s="12"/>
      <c r="AM21" s="12"/>
      <c r="AN21" s="12"/>
      <c r="AO21" s="12"/>
      <c r="AP21" s="12"/>
      <c r="AQ21" s="12"/>
      <c r="AR21" s="12"/>
      <c r="AS21" s="12"/>
      <c r="AT21" s="12"/>
      <c r="AU21" s="12"/>
      <c r="AV21" s="12"/>
      <c r="AW21" s="12"/>
      <c r="AX21" s="12"/>
      <c r="AY21" s="12"/>
      <c r="AZ21" s="12"/>
    </row>
    <row r="22" spans="1:52" s="10" customFormat="1" ht="24.75" customHeight="1" x14ac:dyDescent="0.15">
      <c r="A22" s="54"/>
      <c r="B22" s="71" t="s">
        <v>76</v>
      </c>
      <c r="C22" s="72"/>
      <c r="D22" s="72"/>
      <c r="E22" s="72"/>
      <c r="F22" s="56"/>
      <c r="G22" s="57"/>
      <c r="H22" s="57"/>
      <c r="I22" s="57"/>
      <c r="J22" s="58">
        <f>SUM(J7+J10+J13+J14)*0.3</f>
        <v>13640671.199999999</v>
      </c>
      <c r="K22" s="65"/>
      <c r="L22" s="65"/>
      <c r="M22" s="65"/>
      <c r="N22" s="58" t="e">
        <f>INT(SUM(N7+N10+N13+N14)*0.3)</f>
        <v>#REF!</v>
      </c>
      <c r="O22" s="65"/>
      <c r="P22" s="65"/>
      <c r="Q22" s="65"/>
      <c r="R22" s="58">
        <f>INT(SUM(R7+R10+R13+R14)*0.3)</f>
        <v>13544120</v>
      </c>
      <c r="S22" s="65"/>
      <c r="T22" s="65"/>
      <c r="U22" s="65"/>
      <c r="V22" s="13"/>
      <c r="W22" s="60"/>
      <c r="X22" s="60"/>
      <c r="Y22" s="60"/>
      <c r="Z22" s="61"/>
      <c r="AB22" s="12"/>
      <c r="AC22" s="11"/>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1:52" s="10" customFormat="1" ht="24.75" customHeight="1" x14ac:dyDescent="0.15">
      <c r="A23" s="55"/>
      <c r="B23" s="50" t="s">
        <v>77</v>
      </c>
      <c r="C23" s="79"/>
      <c r="D23" s="79"/>
      <c r="E23" s="79"/>
      <c r="F23" s="56"/>
      <c r="G23" s="57"/>
      <c r="H23" s="57"/>
      <c r="I23" s="57"/>
      <c r="J23" s="58">
        <f>J7+J10+J13+J14+J22</f>
        <v>59109575.200000003</v>
      </c>
      <c r="K23" s="58"/>
      <c r="L23" s="58"/>
      <c r="M23" s="58"/>
      <c r="N23" s="58" t="e">
        <f>N7+N10+N13+N14+N22</f>
        <v>#REF!</v>
      </c>
      <c r="O23" s="58"/>
      <c r="P23" s="58"/>
      <c r="Q23" s="58"/>
      <c r="R23" s="58">
        <f>R7+R10+R13+R14+R22</f>
        <v>58691189</v>
      </c>
      <c r="S23" s="58"/>
      <c r="T23" s="58"/>
      <c r="U23" s="58"/>
      <c r="V23" s="13"/>
      <c r="W23" s="60"/>
      <c r="X23" s="60"/>
      <c r="Y23" s="60"/>
      <c r="Z23" s="61"/>
      <c r="AB23" s="12"/>
      <c r="AC23" s="11"/>
      <c r="AD23" s="12"/>
      <c r="AE23" s="12"/>
      <c r="AF23" s="12"/>
      <c r="AG23" s="12"/>
      <c r="AH23" s="12"/>
      <c r="AI23" s="12"/>
      <c r="AJ23" s="12"/>
      <c r="AK23" s="12"/>
      <c r="AL23" s="12"/>
      <c r="AM23" s="12"/>
      <c r="AN23" s="12"/>
      <c r="AO23" s="12"/>
      <c r="AP23" s="12"/>
      <c r="AQ23" s="12"/>
      <c r="AR23" s="12"/>
      <c r="AS23" s="12"/>
      <c r="AT23" s="12"/>
      <c r="AU23" s="12"/>
      <c r="AV23" s="12"/>
      <c r="AW23" s="12"/>
      <c r="AX23" s="12"/>
      <c r="AY23" s="12"/>
      <c r="AZ23" s="12"/>
    </row>
    <row r="24" spans="1:52" s="10" customFormat="1" ht="24.75" customHeight="1" x14ac:dyDescent="0.15">
      <c r="A24" s="52" t="s">
        <v>78</v>
      </c>
      <c r="B24" s="50" t="s">
        <v>79</v>
      </c>
      <c r="C24" s="50"/>
      <c r="D24" s="50"/>
      <c r="E24" s="50"/>
      <c r="F24" s="56"/>
      <c r="G24" s="57"/>
      <c r="H24" s="57"/>
      <c r="I24" s="57"/>
      <c r="J24" s="58">
        <v>59109575</v>
      </c>
      <c r="K24" s="58"/>
      <c r="L24" s="58"/>
      <c r="M24" s="58"/>
      <c r="N24" s="58" t="e">
        <f>N23</f>
        <v>#REF!</v>
      </c>
      <c r="O24" s="58"/>
      <c r="P24" s="58"/>
      <c r="Q24" s="58"/>
      <c r="R24" s="59"/>
      <c r="S24" s="59"/>
      <c r="T24" s="59"/>
      <c r="U24" s="59"/>
      <c r="V24" s="13"/>
      <c r="W24" s="60"/>
      <c r="X24" s="60"/>
      <c r="Y24" s="60"/>
      <c r="Z24" s="61"/>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row>
    <row r="25" spans="1:52" s="10" customFormat="1" ht="24.75" customHeight="1" x14ac:dyDescent="0.15">
      <c r="A25" s="73"/>
      <c r="B25" s="50" t="s">
        <v>80</v>
      </c>
      <c r="C25" s="50"/>
      <c r="D25" s="50"/>
      <c r="E25" s="50"/>
      <c r="F25" s="56"/>
      <c r="G25" s="57"/>
      <c r="H25" s="57"/>
      <c r="I25" s="57"/>
      <c r="J25" s="58">
        <v>0</v>
      </c>
      <c r="K25" s="58"/>
      <c r="L25" s="58"/>
      <c r="M25" s="58"/>
      <c r="N25" s="58" t="e">
        <f>N23-N24</f>
        <v>#REF!</v>
      </c>
      <c r="O25" s="58"/>
      <c r="P25" s="58"/>
      <c r="Q25" s="58"/>
      <c r="R25" s="59"/>
      <c r="S25" s="59"/>
      <c r="T25" s="59"/>
      <c r="U25" s="59"/>
      <c r="V25" s="13"/>
      <c r="W25" s="60"/>
      <c r="X25" s="60"/>
      <c r="Y25" s="60"/>
      <c r="Z25" s="61"/>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row>
    <row r="26" spans="1:52" s="10" customFormat="1" ht="24.75" customHeight="1" x14ac:dyDescent="0.15">
      <c r="A26" s="73"/>
      <c r="B26" s="50" t="s">
        <v>68</v>
      </c>
      <c r="C26" s="50"/>
      <c r="D26" s="50"/>
      <c r="E26" s="50"/>
      <c r="F26" s="56"/>
      <c r="G26" s="57"/>
      <c r="H26" s="57"/>
      <c r="I26" s="57"/>
      <c r="J26" s="58">
        <v>0</v>
      </c>
      <c r="K26" s="58"/>
      <c r="L26" s="58"/>
      <c r="M26" s="58"/>
      <c r="N26" s="58">
        <v>0</v>
      </c>
      <c r="O26" s="58"/>
      <c r="P26" s="58"/>
      <c r="Q26" s="58"/>
      <c r="R26" s="59"/>
      <c r="S26" s="59"/>
      <c r="T26" s="59"/>
      <c r="U26" s="59"/>
      <c r="V26" s="13"/>
      <c r="W26" s="60"/>
      <c r="X26" s="60"/>
      <c r="Y26" s="60"/>
      <c r="Z26" s="61"/>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row>
    <row r="27" spans="1:52" s="10" customFormat="1" ht="24.75" customHeight="1" x14ac:dyDescent="0.15">
      <c r="A27" s="74"/>
      <c r="B27" s="50" t="s">
        <v>77</v>
      </c>
      <c r="C27" s="79"/>
      <c r="D27" s="79"/>
      <c r="E27" s="79"/>
      <c r="F27" s="56"/>
      <c r="G27" s="57"/>
      <c r="H27" s="57"/>
      <c r="I27" s="57"/>
      <c r="J27" s="58">
        <f>SUM(J24:M26)</f>
        <v>59109575</v>
      </c>
      <c r="K27" s="58"/>
      <c r="L27" s="58"/>
      <c r="M27" s="58"/>
      <c r="N27" s="58" t="e">
        <f>N24+N25+N26</f>
        <v>#REF!</v>
      </c>
      <c r="O27" s="58"/>
      <c r="P27" s="58"/>
      <c r="Q27" s="58"/>
      <c r="R27" s="59"/>
      <c r="S27" s="59"/>
      <c r="T27" s="59"/>
      <c r="U27" s="59"/>
      <c r="V27" s="13"/>
      <c r="W27" s="60"/>
      <c r="X27" s="60"/>
      <c r="Y27" s="60"/>
      <c r="Z27" s="61"/>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row>
    <row r="28" spans="1:52" s="10" customFormat="1" ht="24.75" customHeight="1" x14ac:dyDescent="0.15">
      <c r="A28" s="14"/>
      <c r="B28" s="14" t="s">
        <v>81</v>
      </c>
      <c r="C28" s="15"/>
      <c r="D28" s="15"/>
      <c r="E28" s="15"/>
      <c r="F28" s="15"/>
      <c r="G28" s="15"/>
      <c r="H28" s="15"/>
      <c r="I28" s="15"/>
      <c r="J28" s="16"/>
      <c r="K28" s="16"/>
      <c r="L28" s="16"/>
      <c r="M28" s="16"/>
      <c r="N28" s="16"/>
      <c r="O28" s="16"/>
      <c r="P28" s="16"/>
      <c r="Q28" s="16"/>
      <c r="R28" s="16"/>
      <c r="S28" s="16"/>
      <c r="T28" s="16" t="s">
        <v>82</v>
      </c>
      <c r="U28" s="16"/>
      <c r="V28" s="75" t="e">
        <f>SUM(J27-N27)</f>
        <v>#REF!</v>
      </c>
      <c r="W28" s="76"/>
      <c r="X28" s="76"/>
      <c r="Y28" s="76"/>
      <c r="Z28" s="17" t="s">
        <v>83</v>
      </c>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row>
    <row r="29" spans="1:52" ht="24.75" customHeight="1" x14ac:dyDescent="0.15"/>
    <row r="30" spans="1:52" ht="24.75" customHeight="1" x14ac:dyDescent="0.15"/>
    <row r="31" spans="1:52" ht="24.75" customHeight="1" x14ac:dyDescent="0.15"/>
    <row r="32" spans="1:52" ht="24.75" customHeight="1" x14ac:dyDescent="0.15"/>
    <row r="33" ht="24.75" customHeight="1" x14ac:dyDescent="0.15"/>
    <row r="34" ht="24.75" customHeight="1" x14ac:dyDescent="0.15"/>
  </sheetData>
  <mergeCells count="138">
    <mergeCell ref="V28:Y28"/>
    <mergeCell ref="B4:Z4"/>
    <mergeCell ref="B5:Z5"/>
    <mergeCell ref="R26:U26"/>
    <mergeCell ref="W26:Z26"/>
    <mergeCell ref="B27:E27"/>
    <mergeCell ref="F27:I27"/>
    <mergeCell ref="J27:M27"/>
    <mergeCell ref="N27:Q27"/>
    <mergeCell ref="R27:U27"/>
    <mergeCell ref="W27:Z27"/>
    <mergeCell ref="W24:Z24"/>
    <mergeCell ref="B25:E25"/>
    <mergeCell ref="F25:I25"/>
    <mergeCell ref="J25:M25"/>
    <mergeCell ref="N25:Q25"/>
    <mergeCell ref="R25:U25"/>
    <mergeCell ref="W25:Z25"/>
    <mergeCell ref="B23:E23"/>
    <mergeCell ref="F23:I23"/>
    <mergeCell ref="J23:M23"/>
    <mergeCell ref="N23:Q23"/>
    <mergeCell ref="R23:U23"/>
    <mergeCell ref="W23:Z23"/>
    <mergeCell ref="A24:A27"/>
    <mergeCell ref="B24:E24"/>
    <mergeCell ref="F24:I24"/>
    <mergeCell ref="J24:M24"/>
    <mergeCell ref="N24:Q24"/>
    <mergeCell ref="R24:U24"/>
    <mergeCell ref="B26:E26"/>
    <mergeCell ref="F26:I26"/>
    <mergeCell ref="J26:M26"/>
    <mergeCell ref="N26:Q26"/>
    <mergeCell ref="B22:E22"/>
    <mergeCell ref="F22:I22"/>
    <mergeCell ref="J22:M22"/>
    <mergeCell ref="N22:Q22"/>
    <mergeCell ref="R22:U22"/>
    <mergeCell ref="W22:Z22"/>
    <mergeCell ref="B21:E21"/>
    <mergeCell ref="F21:I21"/>
    <mergeCell ref="J21:M21"/>
    <mergeCell ref="N21:Q21"/>
    <mergeCell ref="R21:U21"/>
    <mergeCell ref="W21:Z21"/>
    <mergeCell ref="B20:E20"/>
    <mergeCell ref="F20:I20"/>
    <mergeCell ref="J20:M20"/>
    <mergeCell ref="N20:Q20"/>
    <mergeCell ref="R20:U20"/>
    <mergeCell ref="W20:Z20"/>
    <mergeCell ref="B19:E19"/>
    <mergeCell ref="F19:I19"/>
    <mergeCell ref="J19:M19"/>
    <mergeCell ref="N19:Q19"/>
    <mergeCell ref="R19:U19"/>
    <mergeCell ref="W19:Z19"/>
    <mergeCell ref="B18:E18"/>
    <mergeCell ref="F18:I18"/>
    <mergeCell ref="J18:M18"/>
    <mergeCell ref="N18:Q18"/>
    <mergeCell ref="R18:U18"/>
    <mergeCell ref="W18:Z18"/>
    <mergeCell ref="B17:E17"/>
    <mergeCell ref="F17:I17"/>
    <mergeCell ref="J17:M17"/>
    <mergeCell ref="N17:Q17"/>
    <mergeCell ref="R17:U17"/>
    <mergeCell ref="W17:Z17"/>
    <mergeCell ref="B16:E16"/>
    <mergeCell ref="F16:I16"/>
    <mergeCell ref="J16:M16"/>
    <mergeCell ref="N16:Q16"/>
    <mergeCell ref="R16:U16"/>
    <mergeCell ref="W16:Z16"/>
    <mergeCell ref="B15:E15"/>
    <mergeCell ref="F15:I15"/>
    <mergeCell ref="J15:M15"/>
    <mergeCell ref="N15:Q15"/>
    <mergeCell ref="R15:U15"/>
    <mergeCell ref="W15:Z15"/>
    <mergeCell ref="B14:E14"/>
    <mergeCell ref="F14:I14"/>
    <mergeCell ref="J14:M14"/>
    <mergeCell ref="N14:Q14"/>
    <mergeCell ref="R14:U14"/>
    <mergeCell ref="W14:Z14"/>
    <mergeCell ref="B13:E13"/>
    <mergeCell ref="F13:I13"/>
    <mergeCell ref="J13:M13"/>
    <mergeCell ref="N13:Q13"/>
    <mergeCell ref="R13:U13"/>
    <mergeCell ref="W13:Z13"/>
    <mergeCell ref="W10:Z10"/>
    <mergeCell ref="W7:Z7"/>
    <mergeCell ref="B8:E8"/>
    <mergeCell ref="F8:I8"/>
    <mergeCell ref="J8:M8"/>
    <mergeCell ref="N8:Q8"/>
    <mergeCell ref="R8:U8"/>
    <mergeCell ref="W8:Z8"/>
    <mergeCell ref="B12:E12"/>
    <mergeCell ref="F12:I12"/>
    <mergeCell ref="J12:M12"/>
    <mergeCell ref="N12:Q12"/>
    <mergeCell ref="R12:U12"/>
    <mergeCell ref="W12:Z12"/>
    <mergeCell ref="B11:E11"/>
    <mergeCell ref="F11:I11"/>
    <mergeCell ref="J11:M11"/>
    <mergeCell ref="N11:Q11"/>
    <mergeCell ref="R11:U11"/>
    <mergeCell ref="W11:Z11"/>
    <mergeCell ref="A2:Z2"/>
    <mergeCell ref="B6:E6"/>
    <mergeCell ref="F6:I6"/>
    <mergeCell ref="J6:M6"/>
    <mergeCell ref="N6:Q6"/>
    <mergeCell ref="R6:U6"/>
    <mergeCell ref="V6:Z6"/>
    <mergeCell ref="A7:A23"/>
    <mergeCell ref="B7:E7"/>
    <mergeCell ref="F7:I7"/>
    <mergeCell ref="J7:M7"/>
    <mergeCell ref="N7:Q7"/>
    <mergeCell ref="R7:U7"/>
    <mergeCell ref="B9:E9"/>
    <mergeCell ref="F9:I9"/>
    <mergeCell ref="J9:M9"/>
    <mergeCell ref="N9:Q9"/>
    <mergeCell ref="R9:U9"/>
    <mergeCell ref="W9:Z9"/>
    <mergeCell ref="B10:E10"/>
    <mergeCell ref="F10:I10"/>
    <mergeCell ref="J10:M10"/>
    <mergeCell ref="N10:Q10"/>
    <mergeCell ref="R10:U10"/>
  </mergeCells>
  <phoneticPr fontId="2"/>
  <pageMargins left="0.62992125984251968" right="0.55118110236220474" top="0.39370078740157483" bottom="0.39370078740157483" header="0.23622047244094491" footer="0.19685039370078741"/>
  <pageSetup paperSize="9" orientation="portrait" r:id="rId1"/>
  <headerFooter alignWithMargins="0">
    <oddHeader>&amp;R&amp;KFF000024特会１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zoomScaleSheetLayoutView="100" workbookViewId="0">
      <selection activeCell="E3" sqref="E3"/>
    </sheetView>
  </sheetViews>
  <sheetFormatPr defaultColWidth="3.5" defaultRowHeight="15" customHeight="1" x14ac:dyDescent="0.15"/>
  <cols>
    <col min="1" max="1" width="26.875" style="6" customWidth="1"/>
    <col min="2" max="2" width="15.625" style="6" customWidth="1"/>
    <col min="3" max="3" width="3.125" style="24" customWidth="1"/>
    <col min="4" max="4" width="3.125" style="6" customWidth="1"/>
    <col min="5" max="6" width="12.625" style="6" customWidth="1"/>
    <col min="7" max="9" width="11.125" style="6" customWidth="1"/>
    <col min="10" max="10" width="10.625" style="6" customWidth="1"/>
    <col min="11" max="11" width="11.125" style="6" customWidth="1"/>
    <col min="12" max="12" width="10.125" style="24" customWidth="1"/>
    <col min="13" max="16384" width="3.5" style="6"/>
  </cols>
  <sheetData>
    <row r="1" spans="1:14" s="161" customFormat="1" ht="22.5" customHeight="1" x14ac:dyDescent="0.15">
      <c r="A1" s="87" t="s">
        <v>9</v>
      </c>
      <c r="B1" s="87"/>
      <c r="C1" s="87"/>
      <c r="D1" s="87"/>
      <c r="E1" s="87"/>
      <c r="F1" s="87"/>
      <c r="G1" s="87"/>
      <c r="H1" s="87"/>
      <c r="I1" s="87"/>
      <c r="J1" s="87"/>
      <c r="K1" s="87"/>
      <c r="L1" s="87"/>
    </row>
    <row r="2" spans="1:14" s="161" customFormat="1" ht="22.5" customHeight="1" x14ac:dyDescent="0.15">
      <c r="A2" s="89"/>
      <c r="B2" s="89"/>
      <c r="C2" s="89"/>
      <c r="D2" s="89"/>
      <c r="E2" s="89"/>
      <c r="F2" s="89"/>
      <c r="G2" s="89"/>
      <c r="H2" s="89"/>
      <c r="I2" s="89"/>
      <c r="J2" s="89"/>
      <c r="K2" s="89"/>
      <c r="L2" s="89"/>
    </row>
    <row r="3" spans="1:14" s="161" customFormat="1" ht="22.5" customHeight="1" x14ac:dyDescent="0.15">
      <c r="A3" s="91" t="str">
        <f>集計表!B3</f>
        <v>契約番号：〇〇Ｉ×××　　　　　　　　　　　　　　　　　　　　　　　　　　　　</v>
      </c>
      <c r="B3" s="116"/>
      <c r="C3" s="116"/>
      <c r="D3" s="116"/>
      <c r="E3" s="116"/>
      <c r="F3" s="116"/>
      <c r="G3" s="116"/>
      <c r="H3" s="116"/>
      <c r="I3" s="116"/>
      <c r="J3" s="116"/>
      <c r="K3" s="116"/>
      <c r="L3" s="116"/>
      <c r="M3" s="116"/>
    </row>
    <row r="4" spans="1:14" s="161" customFormat="1" ht="22.5" customHeight="1" x14ac:dyDescent="0.15">
      <c r="A4" s="91" t="str">
        <f>集計表!B4</f>
        <v>実施機関：□□</v>
      </c>
      <c r="B4" s="116"/>
      <c r="C4" s="116"/>
      <c r="D4" s="116"/>
      <c r="E4" s="116"/>
      <c r="F4" s="116"/>
      <c r="G4" s="116"/>
      <c r="H4" s="116"/>
      <c r="I4" s="116"/>
      <c r="J4" s="116"/>
      <c r="K4" s="116"/>
      <c r="L4" s="116"/>
      <c r="M4" s="116"/>
    </row>
    <row r="5" spans="1:14" s="161" customFormat="1" ht="22.5" customHeight="1" x14ac:dyDescent="0.15">
      <c r="A5" s="162" t="s">
        <v>44</v>
      </c>
      <c r="D5" s="89"/>
      <c r="E5" s="89"/>
      <c r="F5" s="89"/>
      <c r="G5" s="89"/>
      <c r="H5" s="89"/>
      <c r="I5" s="89"/>
      <c r="J5" s="89"/>
      <c r="K5" s="89"/>
      <c r="L5" s="89"/>
    </row>
    <row r="6" spans="1:14" s="161" customFormat="1" ht="22.5" customHeight="1" x14ac:dyDescent="0.15">
      <c r="A6" s="276" t="s">
        <v>154</v>
      </c>
      <c r="B6" s="277"/>
      <c r="C6" s="277"/>
      <c r="D6" s="277"/>
      <c r="E6" s="277"/>
      <c r="F6" s="278"/>
      <c r="G6" s="278"/>
      <c r="H6" s="278"/>
      <c r="I6" s="278"/>
      <c r="J6" s="278"/>
      <c r="K6" s="277"/>
      <c r="L6" s="277"/>
    </row>
    <row r="7" spans="1:14" s="161" customFormat="1" ht="43.5" customHeight="1" x14ac:dyDescent="0.15">
      <c r="A7" s="279" t="s">
        <v>16</v>
      </c>
      <c r="B7" s="279" t="s">
        <v>17</v>
      </c>
      <c r="C7" s="280" t="s">
        <v>3</v>
      </c>
      <c r="D7" s="281"/>
      <c r="E7" s="282" t="s">
        <v>37</v>
      </c>
      <c r="F7" s="282" t="s">
        <v>36</v>
      </c>
      <c r="G7" s="282" t="s">
        <v>33</v>
      </c>
      <c r="H7" s="282" t="s">
        <v>105</v>
      </c>
      <c r="I7" s="282" t="s">
        <v>34</v>
      </c>
      <c r="J7" s="283" t="s">
        <v>35</v>
      </c>
      <c r="K7" s="123" t="s">
        <v>228</v>
      </c>
      <c r="L7" s="284" t="s">
        <v>111</v>
      </c>
    </row>
    <row r="8" spans="1:14" s="161" customFormat="1" ht="30" customHeight="1" x14ac:dyDescent="0.15">
      <c r="A8" s="171" t="s">
        <v>126</v>
      </c>
      <c r="B8" s="171" t="s">
        <v>119</v>
      </c>
      <c r="C8" s="172">
        <v>1</v>
      </c>
      <c r="D8" s="285" t="s">
        <v>88</v>
      </c>
      <c r="E8" s="286"/>
      <c r="F8" s="287">
        <v>50000</v>
      </c>
      <c r="G8" s="288">
        <v>43615</v>
      </c>
      <c r="H8" s="288">
        <v>43617</v>
      </c>
      <c r="I8" s="288">
        <v>43677</v>
      </c>
      <c r="J8" s="289" t="s">
        <v>232</v>
      </c>
      <c r="K8" s="210"/>
      <c r="L8" s="290"/>
      <c r="N8" s="268"/>
    </row>
    <row r="9" spans="1:14" s="161" customFormat="1" ht="30" customHeight="1" x14ac:dyDescent="0.15">
      <c r="A9" s="171" t="s">
        <v>128</v>
      </c>
      <c r="B9" s="171"/>
      <c r="C9" s="172">
        <v>1</v>
      </c>
      <c r="D9" s="285" t="s">
        <v>88</v>
      </c>
      <c r="E9" s="286"/>
      <c r="F9" s="287">
        <v>150000</v>
      </c>
      <c r="G9" s="288">
        <v>43678</v>
      </c>
      <c r="H9" s="288">
        <v>43680</v>
      </c>
      <c r="I9" s="288">
        <v>43738</v>
      </c>
      <c r="J9" s="289" t="s">
        <v>233</v>
      </c>
      <c r="K9" s="214"/>
      <c r="L9" s="291"/>
      <c r="N9" s="268"/>
    </row>
    <row r="10" spans="1:14" s="161" customFormat="1" ht="30" customHeight="1" x14ac:dyDescent="0.15">
      <c r="A10" s="171" t="s">
        <v>127</v>
      </c>
      <c r="B10" s="171" t="s">
        <v>124</v>
      </c>
      <c r="C10" s="172">
        <v>1</v>
      </c>
      <c r="D10" s="285" t="s">
        <v>88</v>
      </c>
      <c r="E10" s="286"/>
      <c r="F10" s="287">
        <v>275000</v>
      </c>
      <c r="G10" s="288">
        <v>43798</v>
      </c>
      <c r="H10" s="288">
        <v>43800</v>
      </c>
      <c r="I10" s="288">
        <v>43861</v>
      </c>
      <c r="J10" s="289" t="s">
        <v>232</v>
      </c>
      <c r="K10" s="210"/>
      <c r="L10" s="290"/>
      <c r="N10" s="268"/>
    </row>
    <row r="11" spans="1:14" s="161" customFormat="1" ht="30" customHeight="1" thickBot="1" x14ac:dyDescent="0.2">
      <c r="A11" s="142" t="s">
        <v>129</v>
      </c>
      <c r="B11" s="142"/>
      <c r="C11" s="185">
        <v>1</v>
      </c>
      <c r="D11" s="292" t="s">
        <v>88</v>
      </c>
      <c r="E11" s="293"/>
      <c r="F11" s="294">
        <v>200000</v>
      </c>
      <c r="G11" s="295">
        <v>43845</v>
      </c>
      <c r="H11" s="295">
        <v>43847</v>
      </c>
      <c r="I11" s="295">
        <v>43889</v>
      </c>
      <c r="J11" s="289" t="s">
        <v>233</v>
      </c>
      <c r="K11" s="221"/>
      <c r="L11" s="296"/>
      <c r="N11" s="268"/>
    </row>
    <row r="12" spans="1:14" s="161" customFormat="1" ht="30" customHeight="1" thickTop="1" x14ac:dyDescent="0.15">
      <c r="A12" s="297" t="s">
        <v>10</v>
      </c>
      <c r="B12" s="298"/>
      <c r="C12" s="298"/>
      <c r="D12" s="299"/>
      <c r="E12" s="300"/>
      <c r="F12" s="197">
        <f>SUM(F8:F11)</f>
        <v>675000</v>
      </c>
      <c r="G12" s="298"/>
      <c r="H12" s="298"/>
      <c r="I12" s="298"/>
      <c r="J12" s="301"/>
      <c r="K12" s="303">
        <f>SUM(K8:K11)</f>
        <v>0</v>
      </c>
      <c r="L12" s="302"/>
    </row>
    <row r="13" spans="1:14" s="161" customFormat="1" ht="22.5" customHeight="1" x14ac:dyDescent="0.15">
      <c r="E13" s="304"/>
      <c r="F13" s="304"/>
    </row>
    <row r="14" spans="1:14" ht="22.5" customHeight="1" x14ac:dyDescent="0.15">
      <c r="E14" s="20"/>
      <c r="F14" s="20"/>
    </row>
    <row r="15" spans="1:14" ht="22.5" customHeight="1" x14ac:dyDescent="0.15">
      <c r="E15" s="20"/>
      <c r="F15" s="20"/>
    </row>
    <row r="16" spans="1:14" ht="22.5" customHeight="1" x14ac:dyDescent="0.15">
      <c r="E16" s="20"/>
      <c r="F16" s="20"/>
    </row>
    <row r="17" spans="5:6" ht="22.5" customHeight="1" x14ac:dyDescent="0.15">
      <c r="E17" s="20"/>
      <c r="F17" s="20"/>
    </row>
    <row r="18" spans="5:6" ht="22.5" customHeight="1" x14ac:dyDescent="0.15">
      <c r="E18" s="20"/>
      <c r="F18" s="20"/>
    </row>
    <row r="19" spans="5:6" ht="22.5" customHeight="1" x14ac:dyDescent="0.15">
      <c r="E19" s="20"/>
      <c r="F19" s="20"/>
    </row>
    <row r="20" spans="5:6" ht="22.5" customHeight="1" x14ac:dyDescent="0.15">
      <c r="E20" s="20"/>
      <c r="F20" s="20"/>
    </row>
    <row r="21" spans="5:6" ht="22.5" customHeight="1" x14ac:dyDescent="0.15">
      <c r="E21" s="20"/>
      <c r="F21" s="20"/>
    </row>
    <row r="22" spans="5:6" ht="22.5" customHeight="1" x14ac:dyDescent="0.15">
      <c r="E22" s="20"/>
      <c r="F22" s="20"/>
    </row>
    <row r="23" spans="5:6" ht="22.5" customHeight="1" x14ac:dyDescent="0.15">
      <c r="E23" s="20"/>
      <c r="F23" s="20"/>
    </row>
    <row r="24" spans="5:6" ht="22.5" customHeight="1" x14ac:dyDescent="0.15">
      <c r="E24" s="20"/>
      <c r="F24" s="20"/>
    </row>
    <row r="25" spans="5:6" ht="22.5" customHeight="1" x14ac:dyDescent="0.15">
      <c r="E25" s="20"/>
      <c r="F25" s="20"/>
    </row>
    <row r="26" spans="5:6" ht="22.5" customHeight="1" x14ac:dyDescent="0.15">
      <c r="E26" s="20"/>
      <c r="F26" s="20"/>
    </row>
    <row r="27" spans="5:6" ht="22.5" customHeight="1" x14ac:dyDescent="0.15">
      <c r="E27" s="20"/>
      <c r="F27" s="20"/>
    </row>
    <row r="28" spans="5:6" ht="22.5" customHeight="1" x14ac:dyDescent="0.15">
      <c r="E28" s="20"/>
      <c r="F28" s="20"/>
    </row>
    <row r="29" spans="5:6" ht="22.5" customHeight="1" x14ac:dyDescent="0.15">
      <c r="E29" s="20"/>
      <c r="F29" s="20"/>
    </row>
    <row r="30" spans="5:6" ht="22.5" customHeight="1" x14ac:dyDescent="0.15">
      <c r="E30" s="20"/>
      <c r="F30" s="20"/>
    </row>
    <row r="31" spans="5:6" ht="22.5" customHeight="1" x14ac:dyDescent="0.15">
      <c r="E31" s="20"/>
      <c r="F31" s="20"/>
    </row>
    <row r="32" spans="5:6" ht="22.5" customHeight="1" x14ac:dyDescent="0.15">
      <c r="E32" s="20"/>
      <c r="F32" s="20"/>
    </row>
    <row r="33" spans="5:6" ht="22.5" customHeight="1" x14ac:dyDescent="0.15">
      <c r="E33" s="20"/>
      <c r="F33" s="20"/>
    </row>
    <row r="34" spans="5:6" ht="22.5" customHeight="1" x14ac:dyDescent="0.15">
      <c r="E34" s="20"/>
      <c r="F34" s="20"/>
    </row>
    <row r="35" spans="5:6" ht="22.5" customHeight="1" x14ac:dyDescent="0.15">
      <c r="E35" s="20"/>
      <c r="F35" s="20"/>
    </row>
    <row r="36" spans="5:6" ht="22.5" customHeight="1" x14ac:dyDescent="0.15">
      <c r="E36" s="20"/>
      <c r="F36" s="20"/>
    </row>
    <row r="37" spans="5:6" ht="22.5" customHeight="1" x14ac:dyDescent="0.15">
      <c r="E37" s="20"/>
      <c r="F37" s="20"/>
    </row>
    <row r="38" spans="5:6" ht="22.5" customHeight="1" x14ac:dyDescent="0.15">
      <c r="E38" s="20"/>
      <c r="F38" s="20"/>
    </row>
    <row r="39" spans="5:6" ht="22.5" customHeight="1" x14ac:dyDescent="0.15">
      <c r="E39" s="20"/>
      <c r="F39" s="20"/>
    </row>
    <row r="40" spans="5:6" ht="22.5" customHeight="1" x14ac:dyDescent="0.15">
      <c r="E40" s="20"/>
      <c r="F40" s="20"/>
    </row>
    <row r="41" spans="5:6" ht="22.5" customHeight="1" x14ac:dyDescent="0.15">
      <c r="E41" s="20"/>
      <c r="F41" s="20"/>
    </row>
    <row r="42" spans="5:6" ht="22.5" customHeight="1" x14ac:dyDescent="0.15">
      <c r="E42" s="20"/>
      <c r="F42" s="20"/>
    </row>
    <row r="43" spans="5:6" ht="22.5" customHeight="1" x14ac:dyDescent="0.15">
      <c r="E43" s="20"/>
      <c r="F43" s="20"/>
    </row>
    <row r="44" spans="5:6" ht="22.5" customHeight="1" x14ac:dyDescent="0.15">
      <c r="E44" s="20"/>
      <c r="F44" s="20"/>
    </row>
    <row r="45" spans="5:6" ht="22.5" customHeight="1" x14ac:dyDescent="0.15"/>
    <row r="46" spans="5:6" ht="22.5" customHeight="1" x14ac:dyDescent="0.15"/>
    <row r="47" spans="5:6" ht="22.5" customHeight="1" x14ac:dyDescent="0.15"/>
    <row r="48" spans="5:6"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sheetData>
  <mergeCells count="2">
    <mergeCell ref="C7:D7"/>
    <mergeCell ref="A1:L1"/>
  </mergeCells>
  <phoneticPr fontId="2"/>
  <printOptions horizontalCentered="1"/>
  <pageMargins left="0.39370078740157483" right="0.39370078740157483" top="0.78740157480314965" bottom="0.59055118110236227" header="0.2362204724409449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view="pageBreakPreview" topLeftCell="C1" zoomScaleNormal="100" zoomScaleSheetLayoutView="100" workbookViewId="0">
      <selection activeCell="H10" sqref="H10"/>
    </sheetView>
  </sheetViews>
  <sheetFormatPr defaultColWidth="3.5" defaultRowHeight="15" customHeight="1" x14ac:dyDescent="0.15"/>
  <cols>
    <col min="1" max="1" width="19.125" style="6" customWidth="1"/>
    <col min="2" max="2" width="15.625" style="6" customWidth="1"/>
    <col min="3" max="3" width="3.125" style="24" customWidth="1"/>
    <col min="4" max="4" width="3.125" style="6" customWidth="1"/>
    <col min="5" max="6" width="12.625" style="21" customWidth="1"/>
    <col min="7" max="9" width="10.625" style="6" customWidth="1"/>
    <col min="10" max="10" width="13.875" style="6" customWidth="1"/>
    <col min="11" max="11" width="12.625" style="6" customWidth="1"/>
    <col min="12" max="12" width="11.25" style="24" customWidth="1"/>
    <col min="13" max="13" width="3.5" style="6"/>
    <col min="14" max="14" width="3.5" style="18"/>
    <col min="15" max="16384" width="3.5" style="6"/>
  </cols>
  <sheetData>
    <row r="1" spans="1:17" s="161" customFormat="1" ht="22.5" customHeight="1" x14ac:dyDescent="0.15">
      <c r="A1" s="87" t="s">
        <v>9</v>
      </c>
      <c r="B1" s="87"/>
      <c r="C1" s="87"/>
      <c r="D1" s="87"/>
      <c r="E1" s="87"/>
      <c r="F1" s="87"/>
      <c r="G1" s="87"/>
      <c r="H1" s="87"/>
      <c r="I1" s="87"/>
      <c r="J1" s="87"/>
      <c r="K1" s="87"/>
      <c r="L1" s="87"/>
      <c r="N1" s="268"/>
    </row>
    <row r="2" spans="1:17" s="161" customFormat="1" ht="22.5" customHeight="1" x14ac:dyDescent="0.15">
      <c r="A2" s="89"/>
      <c r="B2" s="89"/>
      <c r="C2" s="89"/>
      <c r="D2" s="89"/>
      <c r="E2" s="305"/>
      <c r="F2" s="305"/>
      <c r="G2" s="163"/>
      <c r="H2" s="163"/>
      <c r="I2" s="163"/>
      <c r="J2" s="89"/>
      <c r="K2" s="89"/>
      <c r="L2" s="89"/>
      <c r="N2" s="268"/>
    </row>
    <row r="3" spans="1:17" s="161" customFormat="1" ht="22.5" customHeight="1" x14ac:dyDescent="0.15">
      <c r="A3" s="91" t="str">
        <f>集計表!B3</f>
        <v>契約番号：〇〇Ｉ×××　　　　　　　　　　　　　　　　　　　　　　　　　　　　</v>
      </c>
      <c r="B3" s="33"/>
      <c r="C3" s="33"/>
      <c r="D3" s="33"/>
      <c r="E3" s="33"/>
      <c r="F3" s="33"/>
      <c r="G3" s="33"/>
      <c r="H3" s="33"/>
      <c r="I3" s="33"/>
      <c r="J3" s="33"/>
      <c r="K3" s="33"/>
      <c r="L3" s="33"/>
      <c r="M3" s="116"/>
      <c r="N3" s="116"/>
    </row>
    <row r="4" spans="1:17" s="161" customFormat="1" ht="22.5" customHeight="1" x14ac:dyDescent="0.15">
      <c r="A4" s="91" t="str">
        <f>集計表!B4</f>
        <v>実施機関：□□</v>
      </c>
      <c r="B4" s="116"/>
      <c r="C4" s="116"/>
      <c r="D4" s="116"/>
      <c r="E4" s="116"/>
      <c r="F4" s="116"/>
      <c r="G4" s="116"/>
      <c r="H4" s="116"/>
      <c r="I4" s="116"/>
      <c r="J4" s="116"/>
      <c r="K4" s="116"/>
      <c r="L4" s="116"/>
      <c r="M4" s="116"/>
      <c r="N4" s="116"/>
    </row>
    <row r="5" spans="1:17" s="161" customFormat="1" ht="22.5" customHeight="1" x14ac:dyDescent="0.15">
      <c r="A5" s="162" t="s">
        <v>44</v>
      </c>
      <c r="D5" s="89"/>
      <c r="E5" s="305"/>
      <c r="F5" s="305"/>
      <c r="G5" s="163"/>
      <c r="H5" s="163"/>
      <c r="I5" s="163"/>
      <c r="J5" s="89"/>
      <c r="K5" s="89"/>
      <c r="L5" s="89"/>
      <c r="N5" s="268"/>
    </row>
    <row r="6" spans="1:17" s="161" customFormat="1" ht="22.5" customHeight="1" x14ac:dyDescent="0.15">
      <c r="A6" s="276" t="s">
        <v>155</v>
      </c>
      <c r="B6" s="277"/>
      <c r="C6" s="277"/>
      <c r="D6" s="277"/>
      <c r="E6" s="306"/>
      <c r="F6" s="307"/>
      <c r="G6" s="278"/>
      <c r="H6" s="278"/>
      <c r="I6" s="278"/>
      <c r="J6" s="278"/>
      <c r="K6" s="277"/>
      <c r="L6" s="277"/>
      <c r="N6" s="268"/>
    </row>
    <row r="7" spans="1:17" s="161" customFormat="1" ht="45" customHeight="1" x14ac:dyDescent="0.15">
      <c r="A7" s="279" t="s">
        <v>16</v>
      </c>
      <c r="B7" s="279" t="s">
        <v>17</v>
      </c>
      <c r="C7" s="308" t="s">
        <v>3</v>
      </c>
      <c r="D7" s="309"/>
      <c r="E7" s="310" t="s">
        <v>37</v>
      </c>
      <c r="F7" s="311" t="s">
        <v>36</v>
      </c>
      <c r="G7" s="168" t="s">
        <v>33</v>
      </c>
      <c r="H7" s="168" t="s">
        <v>105</v>
      </c>
      <c r="I7" s="168" t="s">
        <v>34</v>
      </c>
      <c r="J7" s="169" t="s">
        <v>35</v>
      </c>
      <c r="K7" s="123" t="s">
        <v>228</v>
      </c>
      <c r="L7" s="312" t="s">
        <v>111</v>
      </c>
      <c r="N7" s="268"/>
    </row>
    <row r="8" spans="1:17" s="161" customFormat="1" ht="27" customHeight="1" x14ac:dyDescent="0.15">
      <c r="A8" s="171" t="s">
        <v>38</v>
      </c>
      <c r="B8" s="313"/>
      <c r="C8" s="314"/>
      <c r="D8" s="173"/>
      <c r="E8" s="315"/>
      <c r="F8" s="316"/>
      <c r="G8" s="317"/>
      <c r="H8" s="317"/>
      <c r="I8" s="317"/>
      <c r="J8" s="318"/>
      <c r="K8" s="319"/>
      <c r="L8" s="320"/>
      <c r="N8" s="268"/>
    </row>
    <row r="9" spans="1:17" s="161" customFormat="1" ht="28.5" customHeight="1" x14ac:dyDescent="0.15">
      <c r="A9" s="171" t="s">
        <v>132</v>
      </c>
      <c r="B9" s="171"/>
      <c r="C9" s="171">
        <v>1</v>
      </c>
      <c r="D9" s="173" t="s">
        <v>88</v>
      </c>
      <c r="E9" s="315"/>
      <c r="F9" s="174">
        <v>200000</v>
      </c>
      <c r="G9" s="317">
        <v>43617</v>
      </c>
      <c r="H9" s="317">
        <v>43623</v>
      </c>
      <c r="I9" s="317">
        <v>43677</v>
      </c>
      <c r="J9" s="181" t="s">
        <v>130</v>
      </c>
      <c r="K9" s="321"/>
      <c r="L9" s="291"/>
      <c r="N9" s="322"/>
      <c r="O9" s="322"/>
      <c r="P9" s="322"/>
      <c r="Q9" s="322"/>
    </row>
    <row r="10" spans="1:17" s="161" customFormat="1" ht="28.5" customHeight="1" x14ac:dyDescent="0.15">
      <c r="A10" s="171" t="s">
        <v>103</v>
      </c>
      <c r="B10" s="171" t="s">
        <v>104</v>
      </c>
      <c r="C10" s="171">
        <v>1</v>
      </c>
      <c r="D10" s="173" t="s">
        <v>88</v>
      </c>
      <c r="E10" s="315"/>
      <c r="F10" s="174">
        <v>50000</v>
      </c>
      <c r="G10" s="317">
        <v>43641</v>
      </c>
      <c r="H10" s="317">
        <v>43647</v>
      </c>
      <c r="I10" s="317">
        <v>43707</v>
      </c>
      <c r="J10" s="181" t="s">
        <v>229</v>
      </c>
      <c r="K10" s="321">
        <v>50000</v>
      </c>
      <c r="L10" s="291"/>
      <c r="N10" s="322"/>
      <c r="O10" s="322"/>
      <c r="P10" s="322"/>
      <c r="Q10" s="322"/>
    </row>
    <row r="11" spans="1:17" s="161" customFormat="1" ht="28.5" customHeight="1" x14ac:dyDescent="0.15">
      <c r="A11" s="171" t="s">
        <v>103</v>
      </c>
      <c r="B11" s="171" t="s">
        <v>104</v>
      </c>
      <c r="C11" s="171">
        <v>1</v>
      </c>
      <c r="D11" s="173" t="s">
        <v>88</v>
      </c>
      <c r="E11" s="315"/>
      <c r="F11" s="174">
        <v>50000</v>
      </c>
      <c r="G11" s="317">
        <v>43641</v>
      </c>
      <c r="H11" s="317">
        <v>43647</v>
      </c>
      <c r="I11" s="317">
        <v>43707</v>
      </c>
      <c r="J11" s="181" t="s">
        <v>230</v>
      </c>
      <c r="K11" s="321">
        <v>50000</v>
      </c>
      <c r="L11" s="291"/>
      <c r="N11" s="322"/>
      <c r="O11" s="322"/>
      <c r="P11" s="322"/>
      <c r="Q11" s="322"/>
    </row>
    <row r="12" spans="1:17" s="161" customFormat="1" ht="28.5" customHeight="1" x14ac:dyDescent="0.15">
      <c r="A12" s="171" t="s">
        <v>131</v>
      </c>
      <c r="B12" s="171"/>
      <c r="C12" s="171">
        <v>1</v>
      </c>
      <c r="D12" s="173" t="s">
        <v>88</v>
      </c>
      <c r="E12" s="315"/>
      <c r="F12" s="174">
        <v>200000</v>
      </c>
      <c r="G12" s="317">
        <v>43800</v>
      </c>
      <c r="H12" s="317">
        <v>43807</v>
      </c>
      <c r="I12" s="317">
        <v>43861</v>
      </c>
      <c r="J12" s="181" t="s">
        <v>133</v>
      </c>
      <c r="K12" s="321"/>
      <c r="L12" s="291"/>
      <c r="N12" s="322"/>
      <c r="O12" s="322"/>
      <c r="P12" s="322"/>
      <c r="Q12" s="322"/>
    </row>
    <row r="13" spans="1:17" s="161" customFormat="1" ht="28.5" customHeight="1" thickBot="1" x14ac:dyDescent="0.2">
      <c r="A13" s="142" t="s">
        <v>134</v>
      </c>
      <c r="B13" s="142" t="s">
        <v>144</v>
      </c>
      <c r="C13" s="142">
        <v>1</v>
      </c>
      <c r="D13" s="144" t="s">
        <v>88</v>
      </c>
      <c r="E13" s="323"/>
      <c r="F13" s="324">
        <v>175000</v>
      </c>
      <c r="G13" s="325">
        <v>43800</v>
      </c>
      <c r="H13" s="325">
        <v>43809</v>
      </c>
      <c r="I13" s="325">
        <v>43861</v>
      </c>
      <c r="J13" s="189" t="s">
        <v>231</v>
      </c>
      <c r="K13" s="326"/>
      <c r="L13" s="296"/>
      <c r="N13" s="322"/>
      <c r="O13" s="322"/>
      <c r="P13" s="322"/>
      <c r="Q13" s="322"/>
    </row>
    <row r="14" spans="1:17" s="161" customFormat="1" ht="24.75" customHeight="1" thickTop="1" x14ac:dyDescent="0.15">
      <c r="A14" s="192" t="s">
        <v>10</v>
      </c>
      <c r="B14" s="193"/>
      <c r="C14" s="298"/>
      <c r="D14" s="299"/>
      <c r="E14" s="327"/>
      <c r="F14" s="197">
        <f>SUM(F9:F13)</f>
        <v>675000</v>
      </c>
      <c r="G14" s="193"/>
      <c r="H14" s="193"/>
      <c r="I14" s="193"/>
      <c r="J14" s="198"/>
      <c r="K14" s="328">
        <f>SUM(K8:K13)</f>
        <v>100000</v>
      </c>
      <c r="L14" s="301"/>
      <c r="N14" s="268"/>
    </row>
    <row r="15" spans="1:17" s="161" customFormat="1" ht="22.5" customHeight="1" x14ac:dyDescent="0.15">
      <c r="E15" s="329"/>
      <c r="F15" s="329"/>
      <c r="N15" s="268"/>
    </row>
    <row r="16" spans="1:17"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sheetData>
  <mergeCells count="7">
    <mergeCell ref="N9:Q9"/>
    <mergeCell ref="N13:Q13"/>
    <mergeCell ref="C7:D7"/>
    <mergeCell ref="N11:Q11"/>
    <mergeCell ref="N10:Q10"/>
    <mergeCell ref="N12:Q12"/>
    <mergeCell ref="A1:L1"/>
  </mergeCells>
  <phoneticPr fontId="2"/>
  <printOptions horizontalCentered="1"/>
  <pageMargins left="0.39370078740157483" right="0.39370078740157483" top="0.78740157480314965" bottom="0.59055118110236227" header="0.2362204724409449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BreakPreview" zoomScaleNormal="100" zoomScaleSheetLayoutView="100" workbookViewId="0">
      <selection activeCell="O15" sqref="O15"/>
    </sheetView>
  </sheetViews>
  <sheetFormatPr defaultColWidth="3.5" defaultRowHeight="15" customHeight="1" x14ac:dyDescent="0.15"/>
  <cols>
    <col min="1" max="1" width="22.625" style="24" customWidth="1"/>
    <col min="2" max="2" width="17.75" style="21" customWidth="1"/>
    <col min="3" max="3" width="20.75" style="24" customWidth="1"/>
    <col min="4" max="4" width="3.5" style="18"/>
    <col min="5" max="16384" width="3.5" style="24"/>
  </cols>
  <sheetData>
    <row r="1" spans="1:10" s="161" customFormat="1" ht="22.5" customHeight="1" x14ac:dyDescent="0.15">
      <c r="A1" s="87" t="s">
        <v>9</v>
      </c>
      <c r="B1" s="87"/>
      <c r="C1" s="87"/>
      <c r="D1" s="92"/>
      <c r="E1" s="92"/>
      <c r="F1" s="92"/>
      <c r="G1" s="92"/>
      <c r="H1" s="92"/>
      <c r="I1" s="92"/>
      <c r="J1" s="92"/>
    </row>
    <row r="2" spans="1:10" s="161" customFormat="1" ht="22.5" customHeight="1" x14ac:dyDescent="0.15">
      <c r="A2" s="89"/>
      <c r="B2" s="305"/>
      <c r="C2" s="89"/>
      <c r="D2" s="268"/>
    </row>
    <row r="3" spans="1:10" s="161" customFormat="1" ht="22.5" customHeight="1" x14ac:dyDescent="0.15">
      <c r="A3" s="91" t="str">
        <f>集計表!B3</f>
        <v>契約番号：〇〇Ｉ×××　　　　　　　　　　　　　　　　　　　　　　　　　　　　</v>
      </c>
      <c r="B3" s="33"/>
      <c r="C3" s="33"/>
      <c r="D3" s="33"/>
    </row>
    <row r="4" spans="1:10" s="161" customFormat="1" ht="22.5" customHeight="1" x14ac:dyDescent="0.15">
      <c r="A4" s="91" t="str">
        <f>集計表!B4</f>
        <v>実施機関：□□</v>
      </c>
      <c r="B4" s="116"/>
      <c r="C4" s="116"/>
      <c r="D4" s="116"/>
    </row>
    <row r="5" spans="1:10" s="161" customFormat="1" ht="22.5" customHeight="1" x14ac:dyDescent="0.15">
      <c r="B5" s="305"/>
      <c r="C5" s="89"/>
      <c r="D5" s="268"/>
    </row>
    <row r="6" spans="1:10" s="161" customFormat="1" ht="22.5" customHeight="1" x14ac:dyDescent="0.15">
      <c r="A6" s="162" t="s">
        <v>44</v>
      </c>
      <c r="B6" s="305"/>
      <c r="C6" s="89"/>
      <c r="D6" s="268"/>
    </row>
    <row r="7" spans="1:10" s="161" customFormat="1" ht="22.5" customHeight="1" thickBot="1" x14ac:dyDescent="0.2">
      <c r="A7" s="276" t="s">
        <v>156</v>
      </c>
      <c r="B7" s="307"/>
      <c r="C7" s="277"/>
      <c r="D7" s="268"/>
    </row>
    <row r="8" spans="1:10" s="161" customFormat="1" ht="36" customHeight="1" thickBot="1" x14ac:dyDescent="0.2">
      <c r="A8" s="330" t="s">
        <v>54</v>
      </c>
      <c r="B8" s="331" t="s">
        <v>234</v>
      </c>
      <c r="C8" s="332" t="s">
        <v>107</v>
      </c>
      <c r="D8" s="268"/>
    </row>
    <row r="9" spans="1:10" s="161" customFormat="1" ht="24" customHeight="1" x14ac:dyDescent="0.15">
      <c r="A9" s="334" t="s">
        <v>108</v>
      </c>
      <c r="B9" s="335">
        <f>設備備品費!K12</f>
        <v>0</v>
      </c>
      <c r="C9" s="336"/>
      <c r="D9" s="268"/>
    </row>
    <row r="10" spans="1:10" s="161" customFormat="1" ht="24" customHeight="1" x14ac:dyDescent="0.15">
      <c r="A10" s="263" t="s">
        <v>62</v>
      </c>
      <c r="B10" s="229">
        <f>消耗品費!K15</f>
        <v>0</v>
      </c>
      <c r="C10" s="333"/>
      <c r="D10" s="268"/>
    </row>
    <row r="11" spans="1:10" s="161" customFormat="1" ht="24" customHeight="1" x14ac:dyDescent="0.15">
      <c r="A11" s="263" t="s">
        <v>64</v>
      </c>
      <c r="B11" s="229">
        <f>'人件費 '!F15</f>
        <v>7850000</v>
      </c>
      <c r="C11" s="333"/>
      <c r="D11" s="268"/>
    </row>
    <row r="12" spans="1:10" s="161" customFormat="1" ht="24" customHeight="1" x14ac:dyDescent="0.15">
      <c r="A12" s="263" t="s">
        <v>66</v>
      </c>
      <c r="B12" s="229">
        <f>'謝金 '!F19</f>
        <v>450000</v>
      </c>
      <c r="C12" s="333"/>
      <c r="D12" s="268"/>
    </row>
    <row r="13" spans="1:10" s="161" customFormat="1" ht="24" customHeight="1" x14ac:dyDescent="0.15">
      <c r="A13" s="263" t="s">
        <v>67</v>
      </c>
      <c r="B13" s="229">
        <f>旅費!H22</f>
        <v>2100000</v>
      </c>
      <c r="C13" s="333"/>
      <c r="D13" s="268"/>
    </row>
    <row r="14" spans="1:10" s="161" customFormat="1" ht="24" customHeight="1" x14ac:dyDescent="0.15">
      <c r="A14" s="263" t="s">
        <v>145</v>
      </c>
      <c r="B14" s="229">
        <f>外注費!K10</f>
        <v>0</v>
      </c>
      <c r="C14" s="333"/>
      <c r="D14" s="268"/>
    </row>
    <row r="15" spans="1:10" s="161" customFormat="1" ht="24" customHeight="1" x14ac:dyDescent="0.15">
      <c r="A15" s="263" t="s">
        <v>109</v>
      </c>
      <c r="B15" s="229">
        <f>' 通信運搬費'!K12</f>
        <v>0</v>
      </c>
      <c r="C15" s="333"/>
      <c r="D15" s="268"/>
    </row>
    <row r="16" spans="1:10" s="161" customFormat="1" ht="24" customHeight="1" x14ac:dyDescent="0.15">
      <c r="A16" s="263" t="s">
        <v>74</v>
      </c>
      <c r="B16" s="229">
        <f>諸経費!K14</f>
        <v>100000</v>
      </c>
      <c r="C16" s="333"/>
      <c r="D16" s="268"/>
    </row>
    <row r="17" spans="1:4" s="161" customFormat="1" ht="24" customHeight="1" thickBot="1" x14ac:dyDescent="0.2">
      <c r="A17" s="337" t="s">
        <v>110</v>
      </c>
      <c r="B17" s="338">
        <f>SUM(B9:B16)</f>
        <v>10500000</v>
      </c>
      <c r="C17" s="339"/>
      <c r="D17" s="268"/>
    </row>
    <row r="18" spans="1:4" s="161" customFormat="1" ht="24" customHeight="1" thickTop="1" thickBot="1" x14ac:dyDescent="0.2">
      <c r="A18" s="350" t="s">
        <v>227</v>
      </c>
      <c r="B18" s="351">
        <f>INT(B17*0.1)</f>
        <v>1050000</v>
      </c>
      <c r="C18" s="340"/>
      <c r="D18" s="268"/>
    </row>
    <row r="19" spans="1:4" ht="22.5" customHeight="1" x14ac:dyDescent="0.15"/>
    <row r="20" spans="1:4" ht="22.5" customHeight="1" x14ac:dyDescent="0.15"/>
    <row r="21" spans="1:4" ht="22.5" customHeight="1" x14ac:dyDescent="0.15"/>
    <row r="22" spans="1:4" ht="22.5" customHeight="1" x14ac:dyDescent="0.15"/>
    <row r="23" spans="1:4" ht="22.5" customHeight="1" x14ac:dyDescent="0.15"/>
    <row r="24" spans="1:4" ht="22.5" customHeight="1" x14ac:dyDescent="0.15"/>
    <row r="25" spans="1:4" ht="22.5" customHeight="1" x14ac:dyDescent="0.15"/>
    <row r="26" spans="1:4" ht="22.5" customHeight="1" x14ac:dyDescent="0.15"/>
    <row r="27" spans="1:4" ht="22.5" customHeight="1" x14ac:dyDescent="0.15"/>
    <row r="28" spans="1:4" ht="22.5" customHeight="1" x14ac:dyDescent="0.15"/>
    <row r="29" spans="1:4" ht="22.5" customHeight="1" x14ac:dyDescent="0.15"/>
    <row r="30" spans="1:4" ht="22.5" customHeight="1" x14ac:dyDescent="0.15"/>
    <row r="31" spans="1:4" ht="22.5" customHeight="1" x14ac:dyDescent="0.15"/>
    <row r="32" spans="1:4"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sheetData>
  <mergeCells count="1">
    <mergeCell ref="A1:C1"/>
  </mergeCells>
  <phoneticPr fontId="2"/>
  <printOptions horizontalCentered="1"/>
  <pageMargins left="0.59055118110236227" right="0.39370078740157483" top="0.78740157480314965" bottom="0.59055118110236227" header="0.23622047244094491" footer="0.19685039370078741"/>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view="pageBreakPreview" zoomScaleNormal="100" zoomScaleSheetLayoutView="100" workbookViewId="0">
      <selection activeCell="G16" sqref="G16"/>
    </sheetView>
  </sheetViews>
  <sheetFormatPr defaultRowHeight="13.5" x14ac:dyDescent="0.15"/>
  <cols>
    <col min="1" max="1" width="16" customWidth="1"/>
    <col min="2" max="2" width="17.125" customWidth="1"/>
    <col min="3" max="4" width="3.625" customWidth="1"/>
    <col min="5" max="6" width="13.625" customWidth="1"/>
    <col min="7" max="9" width="12.125" customWidth="1"/>
    <col min="10" max="10" width="22" customWidth="1"/>
    <col min="11" max="11" width="11.75" customWidth="1"/>
  </cols>
  <sheetData>
    <row r="1" spans="1:11" s="341" customFormat="1" ht="25.5" customHeight="1" x14ac:dyDescent="0.15">
      <c r="A1" s="87" t="s">
        <v>9</v>
      </c>
      <c r="B1" s="87"/>
      <c r="C1" s="87"/>
      <c r="D1" s="87"/>
      <c r="E1" s="87"/>
      <c r="F1" s="87"/>
      <c r="G1" s="87"/>
      <c r="H1" s="87"/>
      <c r="I1" s="87"/>
      <c r="J1" s="87"/>
      <c r="K1" s="87"/>
    </row>
    <row r="2" spans="1:11" s="341" customFormat="1" ht="25.5" customHeight="1" x14ac:dyDescent="0.15">
      <c r="A2" s="89"/>
      <c r="B2" s="89"/>
      <c r="C2" s="89"/>
      <c r="D2" s="89"/>
      <c r="E2" s="305"/>
      <c r="F2" s="305"/>
      <c r="G2" s="163"/>
      <c r="H2" s="163"/>
      <c r="I2" s="163"/>
      <c r="J2" s="89"/>
      <c r="K2" s="89"/>
    </row>
    <row r="3" spans="1:11" s="341" customFormat="1" ht="25.5" customHeight="1" x14ac:dyDescent="0.15">
      <c r="A3" s="91" t="str">
        <f>集計表!B3</f>
        <v>契約番号：〇〇Ｉ×××　　　　　　　　　　　　　　　　　　　　　　　　　　　　</v>
      </c>
      <c r="B3" s="33"/>
      <c r="C3" s="33"/>
      <c r="D3" s="33"/>
      <c r="E3" s="33"/>
      <c r="F3" s="33"/>
      <c r="G3" s="33"/>
      <c r="H3" s="33"/>
      <c r="I3" s="33"/>
      <c r="J3" s="33"/>
      <c r="K3" s="33"/>
    </row>
    <row r="4" spans="1:11" s="341" customFormat="1" ht="25.5" customHeight="1" x14ac:dyDescent="0.15">
      <c r="A4" s="91" t="str">
        <f>集計表!B4</f>
        <v>実施機関：□□</v>
      </c>
      <c r="B4" s="116"/>
      <c r="C4" s="116"/>
      <c r="D4" s="116"/>
      <c r="E4" s="116"/>
      <c r="F4" s="116"/>
      <c r="G4" s="116"/>
      <c r="H4" s="116"/>
      <c r="I4" s="116"/>
      <c r="J4" s="116"/>
      <c r="K4" s="116"/>
    </row>
    <row r="5" spans="1:11" s="341" customFormat="1" ht="27" customHeight="1" x14ac:dyDescent="0.15">
      <c r="A5" s="162" t="s">
        <v>220</v>
      </c>
      <c r="B5" s="161"/>
      <c r="C5" s="161"/>
      <c r="D5" s="89"/>
      <c r="E5" s="305"/>
      <c r="F5" s="305"/>
      <c r="G5" s="163"/>
      <c r="H5" s="163"/>
      <c r="I5" s="163"/>
      <c r="J5" s="89"/>
      <c r="K5" s="89"/>
    </row>
    <row r="6" spans="1:11" s="341" customFormat="1" ht="38.25" customHeight="1" x14ac:dyDescent="0.15">
      <c r="A6" s="279" t="s">
        <v>16</v>
      </c>
      <c r="B6" s="279" t="s">
        <v>17</v>
      </c>
      <c r="C6" s="308" t="s">
        <v>3</v>
      </c>
      <c r="D6" s="309"/>
      <c r="E6" s="310" t="s">
        <v>5</v>
      </c>
      <c r="F6" s="311" t="s">
        <v>221</v>
      </c>
      <c r="G6" s="168" t="s">
        <v>222</v>
      </c>
      <c r="H6" s="168" t="s">
        <v>223</v>
      </c>
      <c r="I6" s="168" t="s">
        <v>8</v>
      </c>
      <c r="J6" s="169" t="s">
        <v>32</v>
      </c>
      <c r="K6" s="312" t="s">
        <v>111</v>
      </c>
    </row>
    <row r="7" spans="1:11" s="341" customFormat="1" ht="30" customHeight="1" x14ac:dyDescent="0.15">
      <c r="A7" s="342" t="s">
        <v>224</v>
      </c>
      <c r="B7" s="171"/>
      <c r="C7" s="171">
        <v>1</v>
      </c>
      <c r="D7" s="173" t="s">
        <v>88</v>
      </c>
      <c r="E7" s="315"/>
      <c r="F7" s="174">
        <v>2000000</v>
      </c>
      <c r="G7" s="343">
        <v>43753</v>
      </c>
      <c r="H7" s="343">
        <v>43921</v>
      </c>
      <c r="I7" s="343">
        <v>43921</v>
      </c>
      <c r="J7" s="344" t="s">
        <v>225</v>
      </c>
      <c r="K7" s="291"/>
    </row>
    <row r="8" spans="1:11" s="341" customFormat="1" ht="30" customHeight="1" thickBot="1" x14ac:dyDescent="0.2">
      <c r="A8" s="345" t="s">
        <v>224</v>
      </c>
      <c r="B8" s="142"/>
      <c r="C8" s="142">
        <v>1</v>
      </c>
      <c r="D8" s="144" t="s">
        <v>88</v>
      </c>
      <c r="E8" s="323"/>
      <c r="F8" s="324">
        <v>1500000</v>
      </c>
      <c r="G8" s="346">
        <v>43753</v>
      </c>
      <c r="H8" s="346">
        <v>43921</v>
      </c>
      <c r="I8" s="346">
        <v>43921</v>
      </c>
      <c r="J8" s="347" t="s">
        <v>226</v>
      </c>
      <c r="K8" s="296"/>
    </row>
    <row r="9" spans="1:11" s="341" customFormat="1" ht="30" customHeight="1" thickTop="1" x14ac:dyDescent="0.15">
      <c r="A9" s="192" t="s">
        <v>10</v>
      </c>
      <c r="B9" s="193"/>
      <c r="C9" s="298"/>
      <c r="D9" s="299"/>
      <c r="E9" s="327"/>
      <c r="F9" s="197">
        <f>SUM(F7:F8)</f>
        <v>3500000</v>
      </c>
      <c r="G9" s="193"/>
      <c r="H9" s="193"/>
      <c r="I9" s="193"/>
      <c r="J9" s="198"/>
      <c r="K9" s="301"/>
    </row>
    <row r="10" spans="1:11" x14ac:dyDescent="0.15">
      <c r="A10" s="24"/>
      <c r="B10" s="24"/>
      <c r="C10" s="24"/>
      <c r="D10" s="24"/>
      <c r="E10" s="21"/>
      <c r="F10" s="21"/>
      <c r="G10" s="24"/>
      <c r="H10" s="24"/>
      <c r="I10" s="24"/>
      <c r="J10" s="24"/>
      <c r="K10" s="24"/>
    </row>
  </sheetData>
  <mergeCells count="2">
    <mergeCell ref="C6:D6"/>
    <mergeCell ref="A1:K1"/>
  </mergeCells>
  <phoneticPr fontId="2"/>
  <pageMargins left="0.59055118110236227" right="0.51181102362204722" top="0.74803149606299213" bottom="0.55118110236220474"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view="pageBreakPreview" topLeftCell="A5" zoomScaleNormal="90" zoomScaleSheetLayoutView="100" workbookViewId="0">
      <selection activeCell="E18" sqref="E18"/>
    </sheetView>
  </sheetViews>
  <sheetFormatPr defaultRowHeight="13.5" x14ac:dyDescent="0.15"/>
  <cols>
    <col min="1" max="1" width="2.125" style="27" customWidth="1"/>
    <col min="2" max="2" width="15.125" style="27" customWidth="1"/>
    <col min="3" max="3" width="18.625" style="27" customWidth="1"/>
    <col min="4" max="6" width="15.125" style="27" customWidth="1"/>
    <col min="7" max="7" width="15.625" style="27" customWidth="1"/>
    <col min="8" max="8" width="8.5" style="27" customWidth="1"/>
    <col min="9" max="256" width="9" style="27"/>
    <col min="257" max="257" width="3.125" style="27" customWidth="1"/>
    <col min="258" max="263" width="15.625" style="27" customWidth="1"/>
    <col min="264" max="264" width="11.625" style="27" customWidth="1"/>
    <col min="265" max="512" width="9" style="27"/>
    <col min="513" max="513" width="3.125" style="27" customWidth="1"/>
    <col min="514" max="519" width="15.625" style="27" customWidth="1"/>
    <col min="520" max="520" width="11.625" style="27" customWidth="1"/>
    <col min="521" max="768" width="9" style="27"/>
    <col min="769" max="769" width="3.125" style="27" customWidth="1"/>
    <col min="770" max="775" width="15.625" style="27" customWidth="1"/>
    <col min="776" max="776" width="11.625" style="27" customWidth="1"/>
    <col min="777" max="1024" width="9" style="27"/>
    <col min="1025" max="1025" width="3.125" style="27" customWidth="1"/>
    <col min="1026" max="1031" width="15.625" style="27" customWidth="1"/>
    <col min="1032" max="1032" width="11.625" style="27" customWidth="1"/>
    <col min="1033" max="1280" width="9" style="27"/>
    <col min="1281" max="1281" width="3.125" style="27" customWidth="1"/>
    <col min="1282" max="1287" width="15.625" style="27" customWidth="1"/>
    <col min="1288" max="1288" width="11.625" style="27" customWidth="1"/>
    <col min="1289" max="1536" width="9" style="27"/>
    <col min="1537" max="1537" width="3.125" style="27" customWidth="1"/>
    <col min="1538" max="1543" width="15.625" style="27" customWidth="1"/>
    <col min="1544" max="1544" width="11.625" style="27" customWidth="1"/>
    <col min="1545" max="1792" width="9" style="27"/>
    <col min="1793" max="1793" width="3.125" style="27" customWidth="1"/>
    <col min="1794" max="1799" width="15.625" style="27" customWidth="1"/>
    <col min="1800" max="1800" width="11.625" style="27" customWidth="1"/>
    <col min="1801" max="2048" width="9" style="27"/>
    <col min="2049" max="2049" width="3.125" style="27" customWidth="1"/>
    <col min="2050" max="2055" width="15.625" style="27" customWidth="1"/>
    <col min="2056" max="2056" width="11.625" style="27" customWidth="1"/>
    <col min="2057" max="2304" width="9" style="27"/>
    <col min="2305" max="2305" width="3.125" style="27" customWidth="1"/>
    <col min="2306" max="2311" width="15.625" style="27" customWidth="1"/>
    <col min="2312" max="2312" width="11.625" style="27" customWidth="1"/>
    <col min="2313" max="2560" width="9" style="27"/>
    <col min="2561" max="2561" width="3.125" style="27" customWidth="1"/>
    <col min="2562" max="2567" width="15.625" style="27" customWidth="1"/>
    <col min="2568" max="2568" width="11.625" style="27" customWidth="1"/>
    <col min="2569" max="2816" width="9" style="27"/>
    <col min="2817" max="2817" width="3.125" style="27" customWidth="1"/>
    <col min="2818" max="2823" width="15.625" style="27" customWidth="1"/>
    <col min="2824" max="2824" width="11.625" style="27" customWidth="1"/>
    <col min="2825" max="3072" width="9" style="27"/>
    <col min="3073" max="3073" width="3.125" style="27" customWidth="1"/>
    <col min="3074" max="3079" width="15.625" style="27" customWidth="1"/>
    <col min="3080" max="3080" width="11.625" style="27" customWidth="1"/>
    <col min="3081" max="3328" width="9" style="27"/>
    <col min="3329" max="3329" width="3.125" style="27" customWidth="1"/>
    <col min="3330" max="3335" width="15.625" style="27" customWidth="1"/>
    <col min="3336" max="3336" width="11.625" style="27" customWidth="1"/>
    <col min="3337" max="3584" width="9" style="27"/>
    <col min="3585" max="3585" width="3.125" style="27" customWidth="1"/>
    <col min="3586" max="3591" width="15.625" style="27" customWidth="1"/>
    <col min="3592" max="3592" width="11.625" style="27" customWidth="1"/>
    <col min="3593" max="3840" width="9" style="27"/>
    <col min="3841" max="3841" width="3.125" style="27" customWidth="1"/>
    <col min="3842" max="3847" width="15.625" style="27" customWidth="1"/>
    <col min="3848" max="3848" width="11.625" style="27" customWidth="1"/>
    <col min="3849" max="4096" width="9" style="27"/>
    <col min="4097" max="4097" width="3.125" style="27" customWidth="1"/>
    <col min="4098" max="4103" width="15.625" style="27" customWidth="1"/>
    <col min="4104" max="4104" width="11.625" style="27" customWidth="1"/>
    <col min="4105" max="4352" width="9" style="27"/>
    <col min="4353" max="4353" width="3.125" style="27" customWidth="1"/>
    <col min="4354" max="4359" width="15.625" style="27" customWidth="1"/>
    <col min="4360" max="4360" width="11.625" style="27" customWidth="1"/>
    <col min="4361" max="4608" width="9" style="27"/>
    <col min="4609" max="4609" width="3.125" style="27" customWidth="1"/>
    <col min="4610" max="4615" width="15.625" style="27" customWidth="1"/>
    <col min="4616" max="4616" width="11.625" style="27" customWidth="1"/>
    <col min="4617" max="4864" width="9" style="27"/>
    <col min="4865" max="4865" width="3.125" style="27" customWidth="1"/>
    <col min="4866" max="4871" width="15.625" style="27" customWidth="1"/>
    <col min="4872" max="4872" width="11.625" style="27" customWidth="1"/>
    <col min="4873" max="5120" width="9" style="27"/>
    <col min="5121" max="5121" width="3.125" style="27" customWidth="1"/>
    <col min="5122" max="5127" width="15.625" style="27" customWidth="1"/>
    <col min="5128" max="5128" width="11.625" style="27" customWidth="1"/>
    <col min="5129" max="5376" width="9" style="27"/>
    <col min="5377" max="5377" width="3.125" style="27" customWidth="1"/>
    <col min="5378" max="5383" width="15.625" style="27" customWidth="1"/>
    <col min="5384" max="5384" width="11.625" style="27" customWidth="1"/>
    <col min="5385" max="5632" width="9" style="27"/>
    <col min="5633" max="5633" width="3.125" style="27" customWidth="1"/>
    <col min="5634" max="5639" width="15.625" style="27" customWidth="1"/>
    <col min="5640" max="5640" width="11.625" style="27" customWidth="1"/>
    <col min="5641" max="5888" width="9" style="27"/>
    <col min="5889" max="5889" width="3.125" style="27" customWidth="1"/>
    <col min="5890" max="5895" width="15.625" style="27" customWidth="1"/>
    <col min="5896" max="5896" width="11.625" style="27" customWidth="1"/>
    <col min="5897" max="6144" width="9" style="27"/>
    <col min="6145" max="6145" width="3.125" style="27" customWidth="1"/>
    <col min="6146" max="6151" width="15.625" style="27" customWidth="1"/>
    <col min="6152" max="6152" width="11.625" style="27" customWidth="1"/>
    <col min="6153" max="6400" width="9" style="27"/>
    <col min="6401" max="6401" width="3.125" style="27" customWidth="1"/>
    <col min="6402" max="6407" width="15.625" style="27" customWidth="1"/>
    <col min="6408" max="6408" width="11.625" style="27" customWidth="1"/>
    <col min="6409" max="6656" width="9" style="27"/>
    <col min="6657" max="6657" width="3.125" style="27" customWidth="1"/>
    <col min="6658" max="6663" width="15.625" style="27" customWidth="1"/>
    <col min="6664" max="6664" width="11.625" style="27" customWidth="1"/>
    <col min="6665" max="6912" width="9" style="27"/>
    <col min="6913" max="6913" width="3.125" style="27" customWidth="1"/>
    <col min="6914" max="6919" width="15.625" style="27" customWidth="1"/>
    <col min="6920" max="6920" width="11.625" style="27" customWidth="1"/>
    <col min="6921" max="7168" width="9" style="27"/>
    <col min="7169" max="7169" width="3.125" style="27" customWidth="1"/>
    <col min="7170" max="7175" width="15.625" style="27" customWidth="1"/>
    <col min="7176" max="7176" width="11.625" style="27" customWidth="1"/>
    <col min="7177" max="7424" width="9" style="27"/>
    <col min="7425" max="7425" width="3.125" style="27" customWidth="1"/>
    <col min="7426" max="7431" width="15.625" style="27" customWidth="1"/>
    <col min="7432" max="7432" width="11.625" style="27" customWidth="1"/>
    <col min="7433" max="7680" width="9" style="27"/>
    <col min="7681" max="7681" width="3.125" style="27" customWidth="1"/>
    <col min="7682" max="7687" width="15.625" style="27" customWidth="1"/>
    <col min="7688" max="7688" width="11.625" style="27" customWidth="1"/>
    <col min="7689" max="7936" width="9" style="27"/>
    <col min="7937" max="7937" width="3.125" style="27" customWidth="1"/>
    <col min="7938" max="7943" width="15.625" style="27" customWidth="1"/>
    <col min="7944" max="7944" width="11.625" style="27" customWidth="1"/>
    <col min="7945" max="8192" width="9" style="27"/>
    <col min="8193" max="8193" width="3.125" style="27" customWidth="1"/>
    <col min="8194" max="8199" width="15.625" style="27" customWidth="1"/>
    <col min="8200" max="8200" width="11.625" style="27" customWidth="1"/>
    <col min="8201" max="8448" width="9" style="27"/>
    <col min="8449" max="8449" width="3.125" style="27" customWidth="1"/>
    <col min="8450" max="8455" width="15.625" style="27" customWidth="1"/>
    <col min="8456" max="8456" width="11.625" style="27" customWidth="1"/>
    <col min="8457" max="8704" width="9" style="27"/>
    <col min="8705" max="8705" width="3.125" style="27" customWidth="1"/>
    <col min="8706" max="8711" width="15.625" style="27" customWidth="1"/>
    <col min="8712" max="8712" width="11.625" style="27" customWidth="1"/>
    <col min="8713" max="8960" width="9" style="27"/>
    <col min="8961" max="8961" width="3.125" style="27" customWidth="1"/>
    <col min="8962" max="8967" width="15.625" style="27" customWidth="1"/>
    <col min="8968" max="8968" width="11.625" style="27" customWidth="1"/>
    <col min="8969" max="9216" width="9" style="27"/>
    <col min="9217" max="9217" width="3.125" style="27" customWidth="1"/>
    <col min="9218" max="9223" width="15.625" style="27" customWidth="1"/>
    <col min="9224" max="9224" width="11.625" style="27" customWidth="1"/>
    <col min="9225" max="9472" width="9" style="27"/>
    <col min="9473" max="9473" width="3.125" style="27" customWidth="1"/>
    <col min="9474" max="9479" width="15.625" style="27" customWidth="1"/>
    <col min="9480" max="9480" width="11.625" style="27" customWidth="1"/>
    <col min="9481" max="9728" width="9" style="27"/>
    <col min="9729" max="9729" width="3.125" style="27" customWidth="1"/>
    <col min="9730" max="9735" width="15.625" style="27" customWidth="1"/>
    <col min="9736" max="9736" width="11.625" style="27" customWidth="1"/>
    <col min="9737" max="9984" width="9" style="27"/>
    <col min="9985" max="9985" width="3.125" style="27" customWidth="1"/>
    <col min="9986" max="9991" width="15.625" style="27" customWidth="1"/>
    <col min="9992" max="9992" width="11.625" style="27" customWidth="1"/>
    <col min="9993" max="10240" width="9" style="27"/>
    <col min="10241" max="10241" width="3.125" style="27" customWidth="1"/>
    <col min="10242" max="10247" width="15.625" style="27" customWidth="1"/>
    <col min="10248" max="10248" width="11.625" style="27" customWidth="1"/>
    <col min="10249" max="10496" width="9" style="27"/>
    <col min="10497" max="10497" width="3.125" style="27" customWidth="1"/>
    <col min="10498" max="10503" width="15.625" style="27" customWidth="1"/>
    <col min="10504" max="10504" width="11.625" style="27" customWidth="1"/>
    <col min="10505" max="10752" width="9" style="27"/>
    <col min="10753" max="10753" width="3.125" style="27" customWidth="1"/>
    <col min="10754" max="10759" width="15.625" style="27" customWidth="1"/>
    <col min="10760" max="10760" width="11.625" style="27" customWidth="1"/>
    <col min="10761" max="11008" width="9" style="27"/>
    <col min="11009" max="11009" width="3.125" style="27" customWidth="1"/>
    <col min="11010" max="11015" width="15.625" style="27" customWidth="1"/>
    <col min="11016" max="11016" width="11.625" style="27" customWidth="1"/>
    <col min="11017" max="11264" width="9" style="27"/>
    <col min="11265" max="11265" width="3.125" style="27" customWidth="1"/>
    <col min="11266" max="11271" width="15.625" style="27" customWidth="1"/>
    <col min="11272" max="11272" width="11.625" style="27" customWidth="1"/>
    <col min="11273" max="11520" width="9" style="27"/>
    <col min="11521" max="11521" width="3.125" style="27" customWidth="1"/>
    <col min="11522" max="11527" width="15.625" style="27" customWidth="1"/>
    <col min="11528" max="11528" width="11.625" style="27" customWidth="1"/>
    <col min="11529" max="11776" width="9" style="27"/>
    <col min="11777" max="11777" width="3.125" style="27" customWidth="1"/>
    <col min="11778" max="11783" width="15.625" style="27" customWidth="1"/>
    <col min="11784" max="11784" width="11.625" style="27" customWidth="1"/>
    <col min="11785" max="12032" width="9" style="27"/>
    <col min="12033" max="12033" width="3.125" style="27" customWidth="1"/>
    <col min="12034" max="12039" width="15.625" style="27" customWidth="1"/>
    <col min="12040" max="12040" width="11.625" style="27" customWidth="1"/>
    <col min="12041" max="12288" width="9" style="27"/>
    <col min="12289" max="12289" width="3.125" style="27" customWidth="1"/>
    <col min="12290" max="12295" width="15.625" style="27" customWidth="1"/>
    <col min="12296" max="12296" width="11.625" style="27" customWidth="1"/>
    <col min="12297" max="12544" width="9" style="27"/>
    <col min="12545" max="12545" width="3.125" style="27" customWidth="1"/>
    <col min="12546" max="12551" width="15.625" style="27" customWidth="1"/>
    <col min="12552" max="12552" width="11.625" style="27" customWidth="1"/>
    <col min="12553" max="12800" width="9" style="27"/>
    <col min="12801" max="12801" width="3.125" style="27" customWidth="1"/>
    <col min="12802" max="12807" width="15.625" style="27" customWidth="1"/>
    <col min="12808" max="12808" width="11.625" style="27" customWidth="1"/>
    <col min="12809" max="13056" width="9" style="27"/>
    <col min="13057" max="13057" width="3.125" style="27" customWidth="1"/>
    <col min="13058" max="13063" width="15.625" style="27" customWidth="1"/>
    <col min="13064" max="13064" width="11.625" style="27" customWidth="1"/>
    <col min="13065" max="13312" width="9" style="27"/>
    <col min="13313" max="13313" width="3.125" style="27" customWidth="1"/>
    <col min="13314" max="13319" width="15.625" style="27" customWidth="1"/>
    <col min="13320" max="13320" width="11.625" style="27" customWidth="1"/>
    <col min="13321" max="13568" width="9" style="27"/>
    <col min="13569" max="13569" width="3.125" style="27" customWidth="1"/>
    <col min="13570" max="13575" width="15.625" style="27" customWidth="1"/>
    <col min="13576" max="13576" width="11.625" style="27" customWidth="1"/>
    <col min="13577" max="13824" width="9" style="27"/>
    <col min="13825" max="13825" width="3.125" style="27" customWidth="1"/>
    <col min="13826" max="13831" width="15.625" style="27" customWidth="1"/>
    <col min="13832" max="13832" width="11.625" style="27" customWidth="1"/>
    <col min="13833" max="14080" width="9" style="27"/>
    <col min="14081" max="14081" width="3.125" style="27" customWidth="1"/>
    <col min="14082" max="14087" width="15.625" style="27" customWidth="1"/>
    <col min="14088" max="14088" width="11.625" style="27" customWidth="1"/>
    <col min="14089" max="14336" width="9" style="27"/>
    <col min="14337" max="14337" width="3.125" style="27" customWidth="1"/>
    <col min="14338" max="14343" width="15.625" style="27" customWidth="1"/>
    <col min="14344" max="14344" width="11.625" style="27" customWidth="1"/>
    <col min="14345" max="14592" width="9" style="27"/>
    <col min="14593" max="14593" width="3.125" style="27" customWidth="1"/>
    <col min="14594" max="14599" width="15.625" style="27" customWidth="1"/>
    <col min="14600" max="14600" width="11.625" style="27" customWidth="1"/>
    <col min="14601" max="14848" width="9" style="27"/>
    <col min="14849" max="14849" width="3.125" style="27" customWidth="1"/>
    <col min="14850" max="14855" width="15.625" style="27" customWidth="1"/>
    <col min="14856" max="14856" width="11.625" style="27" customWidth="1"/>
    <col min="14857" max="15104" width="9" style="27"/>
    <col min="15105" max="15105" width="3.125" style="27" customWidth="1"/>
    <col min="15106" max="15111" width="15.625" style="27" customWidth="1"/>
    <col min="15112" max="15112" width="11.625" style="27" customWidth="1"/>
    <col min="15113" max="15360" width="9" style="27"/>
    <col min="15361" max="15361" width="3.125" style="27" customWidth="1"/>
    <col min="15362" max="15367" width="15.625" style="27" customWidth="1"/>
    <col min="15368" max="15368" width="11.625" style="27" customWidth="1"/>
    <col min="15369" max="15616" width="9" style="27"/>
    <col min="15617" max="15617" width="3.125" style="27" customWidth="1"/>
    <col min="15618" max="15623" width="15.625" style="27" customWidth="1"/>
    <col min="15624" max="15624" width="11.625" style="27" customWidth="1"/>
    <col min="15625" max="15872" width="9" style="27"/>
    <col min="15873" max="15873" width="3.125" style="27" customWidth="1"/>
    <col min="15874" max="15879" width="15.625" style="27" customWidth="1"/>
    <col min="15880" max="15880" width="11.625" style="27" customWidth="1"/>
    <col min="15881" max="16128" width="9" style="27"/>
    <col min="16129" max="16129" width="3.125" style="27" customWidth="1"/>
    <col min="16130" max="16135" width="15.625" style="27" customWidth="1"/>
    <col min="16136" max="16136" width="11.625" style="27" customWidth="1"/>
    <col min="16137" max="16384" width="9" style="27"/>
  </cols>
  <sheetData>
    <row r="1" spans="1:8" s="88" customFormat="1" ht="21" customHeight="1" x14ac:dyDescent="0.15">
      <c r="A1" s="87" t="s">
        <v>169</v>
      </c>
      <c r="B1" s="87"/>
      <c r="C1" s="87"/>
      <c r="D1" s="87"/>
      <c r="E1" s="87"/>
      <c r="F1" s="87"/>
      <c r="G1" s="87"/>
    </row>
    <row r="2" spans="1:8" s="88" customFormat="1" ht="21" customHeight="1" x14ac:dyDescent="0.15">
      <c r="A2" s="89"/>
      <c r="B2" s="89"/>
      <c r="C2" s="89"/>
      <c r="D2" s="89"/>
      <c r="E2" s="89"/>
      <c r="F2" s="89"/>
      <c r="G2" s="90"/>
    </row>
    <row r="3" spans="1:8" s="88" customFormat="1" ht="21" customHeight="1" x14ac:dyDescent="0.15">
      <c r="B3" s="91" t="s">
        <v>173</v>
      </c>
    </row>
    <row r="4" spans="1:8" s="88" customFormat="1" ht="21" customHeight="1" x14ac:dyDescent="0.15">
      <c r="B4" s="92" t="s">
        <v>174</v>
      </c>
      <c r="G4" s="93"/>
    </row>
    <row r="5" spans="1:8" s="88" customFormat="1" ht="21" customHeight="1" x14ac:dyDescent="0.15">
      <c r="A5" s="89"/>
      <c r="B5" s="89"/>
      <c r="G5" s="93" t="s">
        <v>166</v>
      </c>
    </row>
    <row r="6" spans="1:8" s="88" customFormat="1" ht="21" customHeight="1" x14ac:dyDescent="0.15">
      <c r="B6" s="94" t="s">
        <v>53</v>
      </c>
      <c r="C6" s="95" t="s">
        <v>157</v>
      </c>
      <c r="D6" s="96" t="s">
        <v>165</v>
      </c>
      <c r="E6" s="97" t="s">
        <v>158</v>
      </c>
      <c r="F6" s="94" t="s">
        <v>159</v>
      </c>
      <c r="G6" s="94" t="s">
        <v>107</v>
      </c>
    </row>
    <row r="7" spans="1:8" s="88" customFormat="1" ht="21" customHeight="1" x14ac:dyDescent="0.15">
      <c r="B7" s="98" t="s">
        <v>60</v>
      </c>
      <c r="C7" s="99" t="s">
        <v>10</v>
      </c>
      <c r="D7" s="100">
        <f>+D8+D9</f>
        <v>20000000</v>
      </c>
      <c r="E7" s="100">
        <f t="shared" ref="E7:F7" si="0">+E8+E9</f>
        <v>20000000</v>
      </c>
      <c r="F7" s="100">
        <f t="shared" si="0"/>
        <v>20000000</v>
      </c>
      <c r="G7" s="101"/>
    </row>
    <row r="8" spans="1:8" s="88" customFormat="1" ht="21" customHeight="1" x14ac:dyDescent="0.15">
      <c r="B8" s="102"/>
      <c r="C8" s="94" t="s">
        <v>108</v>
      </c>
      <c r="D8" s="100">
        <v>15000000</v>
      </c>
      <c r="E8" s="100">
        <f>+設備備品費!F12</f>
        <v>16000000</v>
      </c>
      <c r="F8" s="100">
        <v>16000000</v>
      </c>
      <c r="G8" s="101"/>
    </row>
    <row r="9" spans="1:8" s="88" customFormat="1" ht="21" customHeight="1" x14ac:dyDescent="0.15">
      <c r="B9" s="103"/>
      <c r="C9" s="104" t="s">
        <v>62</v>
      </c>
      <c r="D9" s="100">
        <v>5000000</v>
      </c>
      <c r="E9" s="100">
        <f>+消耗品費!F15</f>
        <v>4000000</v>
      </c>
      <c r="F9" s="100">
        <v>4000000</v>
      </c>
      <c r="G9" s="101"/>
      <c r="H9" s="105"/>
    </row>
    <row r="10" spans="1:8" s="88" customFormat="1" ht="21" customHeight="1" x14ac:dyDescent="0.15">
      <c r="B10" s="98" t="s">
        <v>63</v>
      </c>
      <c r="C10" s="99" t="s">
        <v>10</v>
      </c>
      <c r="D10" s="100">
        <f>+D11+D12</f>
        <v>10500000</v>
      </c>
      <c r="E10" s="100">
        <f t="shared" ref="E10:F10" si="1">+E11+E12</f>
        <v>8850000</v>
      </c>
      <c r="F10" s="100">
        <f t="shared" si="1"/>
        <v>8850000</v>
      </c>
      <c r="G10" s="101"/>
    </row>
    <row r="11" spans="1:8" s="88" customFormat="1" ht="21" customHeight="1" x14ac:dyDescent="0.15">
      <c r="B11" s="102"/>
      <c r="C11" s="94" t="s">
        <v>64</v>
      </c>
      <c r="D11" s="100">
        <v>10000000</v>
      </c>
      <c r="E11" s="100">
        <f>+'人件費 '!C15</f>
        <v>8400000</v>
      </c>
      <c r="F11" s="100">
        <v>8400000</v>
      </c>
      <c r="G11" s="101"/>
    </row>
    <row r="12" spans="1:8" s="88" customFormat="1" ht="21" customHeight="1" x14ac:dyDescent="0.15">
      <c r="B12" s="103"/>
      <c r="C12" s="104" t="s">
        <v>66</v>
      </c>
      <c r="D12" s="100">
        <v>500000</v>
      </c>
      <c r="E12" s="100">
        <f>+'謝金 '!C19</f>
        <v>450000</v>
      </c>
      <c r="F12" s="100">
        <v>450000</v>
      </c>
      <c r="G12" s="101"/>
      <c r="H12" s="105"/>
    </row>
    <row r="13" spans="1:8" s="88" customFormat="1" ht="21" customHeight="1" x14ac:dyDescent="0.15">
      <c r="B13" s="94" t="s">
        <v>67</v>
      </c>
      <c r="C13" s="94" t="s">
        <v>67</v>
      </c>
      <c r="D13" s="100">
        <v>4050000</v>
      </c>
      <c r="E13" s="100">
        <v>4300000</v>
      </c>
      <c r="F13" s="100">
        <v>4300000</v>
      </c>
      <c r="G13" s="101"/>
      <c r="H13" s="106"/>
    </row>
    <row r="14" spans="1:8" s="88" customFormat="1" ht="21" customHeight="1" x14ac:dyDescent="0.15">
      <c r="B14" s="98" t="s">
        <v>68</v>
      </c>
      <c r="C14" s="99" t="s">
        <v>10</v>
      </c>
      <c r="D14" s="100">
        <f>+D15+D16+D17+D18</f>
        <v>8950000</v>
      </c>
      <c r="E14" s="100">
        <f t="shared" ref="E14:F14" si="2">+E15+E16+E17+E18</f>
        <v>9380000</v>
      </c>
      <c r="F14" s="100">
        <f t="shared" si="2"/>
        <v>9380000</v>
      </c>
      <c r="G14" s="101"/>
    </row>
    <row r="15" spans="1:8" s="88" customFormat="1" ht="21" customHeight="1" x14ac:dyDescent="0.15">
      <c r="B15" s="102"/>
      <c r="C15" s="96" t="s">
        <v>160</v>
      </c>
      <c r="D15" s="100">
        <v>6140000</v>
      </c>
      <c r="E15" s="100">
        <f>+外注費!F10</f>
        <v>6980000</v>
      </c>
      <c r="F15" s="100">
        <v>6980000</v>
      </c>
      <c r="G15" s="101"/>
      <c r="H15" s="105"/>
    </row>
    <row r="16" spans="1:8" s="88" customFormat="1" ht="21" customHeight="1" x14ac:dyDescent="0.15">
      <c r="B16" s="102"/>
      <c r="C16" s="96" t="s">
        <v>109</v>
      </c>
      <c r="D16" s="100">
        <v>800000</v>
      </c>
      <c r="E16" s="100">
        <f>+' 通信運搬費'!F12</f>
        <v>675000</v>
      </c>
      <c r="F16" s="100">
        <v>675000</v>
      </c>
      <c r="G16" s="101"/>
      <c r="H16" s="105"/>
    </row>
    <row r="17" spans="1:8" s="88" customFormat="1" ht="21" customHeight="1" x14ac:dyDescent="0.15">
      <c r="B17" s="102"/>
      <c r="C17" s="96" t="s">
        <v>161</v>
      </c>
      <c r="D17" s="100">
        <v>800000</v>
      </c>
      <c r="E17" s="100">
        <f>+諸経費!F14</f>
        <v>675000</v>
      </c>
      <c r="F17" s="100">
        <v>675000</v>
      </c>
      <c r="G17" s="101"/>
      <c r="H17" s="105"/>
    </row>
    <row r="18" spans="1:8" s="88" customFormat="1" ht="21" customHeight="1" x14ac:dyDescent="0.15">
      <c r="B18" s="103"/>
      <c r="C18" s="97" t="s">
        <v>75</v>
      </c>
      <c r="D18" s="100">
        <v>1210000</v>
      </c>
      <c r="E18" s="100">
        <f>消費税相当額!B18</f>
        <v>1050000</v>
      </c>
      <c r="F18" s="100">
        <f>E18</f>
        <v>1050000</v>
      </c>
      <c r="G18" s="101"/>
      <c r="H18" s="105"/>
    </row>
    <row r="19" spans="1:8" s="88" customFormat="1" ht="21" customHeight="1" x14ac:dyDescent="0.15">
      <c r="B19" s="107" t="s">
        <v>110</v>
      </c>
      <c r="C19" s="108"/>
      <c r="D19" s="100">
        <f>+D7+D10+D13+D14</f>
        <v>43500000</v>
      </c>
      <c r="E19" s="100">
        <f>+E7+E10+E13+E14</f>
        <v>42530000</v>
      </c>
      <c r="F19" s="100">
        <f>+F7+F10+F13+F14</f>
        <v>42530000</v>
      </c>
      <c r="G19" s="101">
        <f>D19-F19</f>
        <v>970000</v>
      </c>
      <c r="H19" s="105"/>
    </row>
    <row r="20" spans="1:8" s="88" customFormat="1" ht="21" customHeight="1" x14ac:dyDescent="0.15">
      <c r="B20" s="107" t="s">
        <v>76</v>
      </c>
      <c r="C20" s="108"/>
      <c r="D20" s="100">
        <f>+INT(ROUNDDOWN(D19*0.3,0))</f>
        <v>13050000</v>
      </c>
      <c r="E20" s="100">
        <f t="shared" ref="E20:F20" si="3">+INT(ROUNDDOWN(E19*0.3,0))</f>
        <v>12759000</v>
      </c>
      <c r="F20" s="100">
        <f t="shared" si="3"/>
        <v>12759000</v>
      </c>
      <c r="G20" s="101">
        <f t="shared" ref="G20" si="4">D20-F20</f>
        <v>291000</v>
      </c>
    </row>
    <row r="21" spans="1:8" s="88" customFormat="1" ht="21" customHeight="1" x14ac:dyDescent="0.15">
      <c r="B21" s="107" t="s">
        <v>48</v>
      </c>
      <c r="C21" s="108"/>
      <c r="D21" s="100">
        <f>+D19+D20</f>
        <v>56550000</v>
      </c>
      <c r="E21" s="100">
        <f t="shared" ref="E21:F21" si="5">+E19+E20</f>
        <v>55289000</v>
      </c>
      <c r="F21" s="100">
        <f t="shared" si="5"/>
        <v>55289000</v>
      </c>
      <c r="G21" s="101">
        <f>D21-F21</f>
        <v>1261000</v>
      </c>
      <c r="H21" s="88" t="s">
        <v>162</v>
      </c>
    </row>
    <row r="22" spans="1:8" s="88" customFormat="1" ht="21" customHeight="1" x14ac:dyDescent="0.15">
      <c r="A22" s="109"/>
      <c r="B22" s="89"/>
      <c r="C22" s="110" t="s">
        <v>163</v>
      </c>
      <c r="D22" s="111">
        <f>D7+D10+D13+D14+D20</f>
        <v>56550000</v>
      </c>
      <c r="E22" s="111">
        <f>E7+E10+E13+E14+E20</f>
        <v>55289000</v>
      </c>
      <c r="F22" s="111">
        <f>F7+F10+F13+F14+F20</f>
        <v>55289000</v>
      </c>
      <c r="G22" s="112"/>
    </row>
    <row r="23" spans="1:8" s="88" customFormat="1" ht="21" customHeight="1" x14ac:dyDescent="0.15">
      <c r="A23" s="109"/>
      <c r="B23" s="89"/>
      <c r="F23" s="113" t="s">
        <v>164</v>
      </c>
      <c r="G23" s="105">
        <f>E21-F21</f>
        <v>0</v>
      </c>
    </row>
  </sheetData>
  <mergeCells count="7">
    <mergeCell ref="B20:C20"/>
    <mergeCell ref="B21:C21"/>
    <mergeCell ref="A1:G1"/>
    <mergeCell ref="B7:B9"/>
    <mergeCell ref="B10:B12"/>
    <mergeCell ref="B14:B18"/>
    <mergeCell ref="B19:C19"/>
  </mergeCells>
  <phoneticPr fontId="2"/>
  <printOptions horizontalCentered="1"/>
  <pageMargins left="0.59055118110236227" right="0.43307086614173229" top="0.78740157480314965" bottom="0.3937007874015748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zoomScaleNormal="100" zoomScaleSheetLayoutView="100" workbookViewId="0">
      <selection activeCell="J12" sqref="J12"/>
    </sheetView>
  </sheetViews>
  <sheetFormatPr defaultColWidth="3.5" defaultRowHeight="15" customHeight="1" x14ac:dyDescent="0.15"/>
  <cols>
    <col min="1" max="1" width="18.375" style="1" customWidth="1"/>
    <col min="2" max="2" width="19.625" style="1" customWidth="1"/>
    <col min="3" max="3" width="3.125" style="1" customWidth="1"/>
    <col min="4" max="4" width="3.125" style="19" customWidth="1"/>
    <col min="5" max="6" width="13.125" style="1" customWidth="1"/>
    <col min="7" max="9" width="10.625" style="1" customWidth="1"/>
    <col min="10" max="10" width="18.375" style="1" customWidth="1"/>
    <col min="11" max="11" width="13.125" style="22" customWidth="1"/>
    <col min="12" max="12" width="13.25" style="28" customWidth="1"/>
    <col min="13" max="13" width="3.5" style="2"/>
    <col min="14" max="16384" width="3.5" style="1"/>
  </cols>
  <sheetData>
    <row r="1" spans="1:13" s="29" customFormat="1" ht="22.5" customHeight="1" x14ac:dyDescent="0.15">
      <c r="A1" s="114" t="s">
        <v>9</v>
      </c>
      <c r="B1" s="114"/>
      <c r="C1" s="114"/>
      <c r="D1" s="114"/>
      <c r="E1" s="114"/>
      <c r="F1" s="114"/>
      <c r="G1" s="114"/>
      <c r="H1" s="114"/>
      <c r="I1" s="114"/>
      <c r="J1" s="114"/>
      <c r="K1" s="114"/>
      <c r="L1" s="115"/>
      <c r="M1" s="115"/>
    </row>
    <row r="2" spans="1:13" s="29" customFormat="1" ht="22.5" customHeight="1" x14ac:dyDescent="0.15">
      <c r="A2" s="115"/>
      <c r="B2" s="115"/>
      <c r="C2" s="115"/>
      <c r="D2" s="115"/>
      <c r="E2" s="115"/>
      <c r="F2" s="115"/>
      <c r="G2" s="115"/>
      <c r="H2" s="115"/>
      <c r="I2" s="115"/>
      <c r="J2" s="115"/>
      <c r="K2" s="115"/>
      <c r="L2" s="115"/>
      <c r="M2" s="115"/>
    </row>
    <row r="3" spans="1:13" s="29" customFormat="1" ht="22.5" customHeight="1" x14ac:dyDescent="0.15">
      <c r="A3" s="91" t="str">
        <f>集計表!B3</f>
        <v>契約番号：〇〇Ｉ×××　　　　　　　　　　　　　　　　　　　　　　　　　　　　</v>
      </c>
      <c r="B3" s="33"/>
      <c r="C3" s="33"/>
      <c r="D3" s="33"/>
      <c r="E3" s="33"/>
      <c r="F3" s="33"/>
      <c r="G3" s="33"/>
      <c r="H3" s="33"/>
      <c r="I3" s="33"/>
      <c r="J3" s="33"/>
      <c r="K3" s="33"/>
      <c r="L3" s="33"/>
      <c r="M3" s="115"/>
    </row>
    <row r="4" spans="1:13" s="29" customFormat="1" ht="22.5" customHeight="1" x14ac:dyDescent="0.15">
      <c r="A4" s="92" t="str">
        <f>集計表!B4</f>
        <v>実施機関：□□</v>
      </c>
      <c r="B4" s="116"/>
      <c r="C4" s="116"/>
      <c r="D4" s="116"/>
      <c r="E4" s="116"/>
      <c r="F4" s="116"/>
      <c r="G4" s="116"/>
      <c r="H4" s="116"/>
      <c r="I4" s="116"/>
      <c r="J4" s="116"/>
      <c r="K4" s="116"/>
      <c r="L4" s="116"/>
      <c r="M4" s="115"/>
    </row>
    <row r="5" spans="1:13" s="29" customFormat="1" ht="22.5" customHeight="1" x14ac:dyDescent="0.15">
      <c r="A5" s="117" t="s">
        <v>87</v>
      </c>
      <c r="C5" s="115"/>
      <c r="D5" s="115"/>
      <c r="E5" s="116"/>
      <c r="F5" s="115"/>
      <c r="G5" s="115"/>
      <c r="H5" s="115"/>
      <c r="I5" s="115"/>
      <c r="J5" s="115"/>
      <c r="K5" s="115"/>
      <c r="L5" s="115"/>
      <c r="M5" s="115"/>
    </row>
    <row r="6" spans="1:13" s="115" customFormat="1" ht="22.5" customHeight="1" x14ac:dyDescent="0.15">
      <c r="A6" s="115" t="s">
        <v>149</v>
      </c>
      <c r="F6" s="118"/>
      <c r="G6" s="118"/>
      <c r="H6" s="118"/>
      <c r="I6" s="118"/>
      <c r="J6" s="118"/>
    </row>
    <row r="7" spans="1:13" s="29" customFormat="1" ht="39" customHeight="1" x14ac:dyDescent="0.15">
      <c r="A7" s="119" t="s">
        <v>1</v>
      </c>
      <c r="B7" s="119" t="s">
        <v>2</v>
      </c>
      <c r="C7" s="120" t="s">
        <v>3</v>
      </c>
      <c r="D7" s="121"/>
      <c r="E7" s="122" t="s">
        <v>5</v>
      </c>
      <c r="F7" s="122" t="s">
        <v>4</v>
      </c>
      <c r="G7" s="122" t="s">
        <v>6</v>
      </c>
      <c r="H7" s="122" t="s">
        <v>7</v>
      </c>
      <c r="I7" s="122" t="s">
        <v>8</v>
      </c>
      <c r="J7" s="48" t="s">
        <v>27</v>
      </c>
      <c r="K7" s="123" t="s">
        <v>228</v>
      </c>
      <c r="L7" s="124" t="s">
        <v>111</v>
      </c>
      <c r="M7" s="115"/>
    </row>
    <row r="8" spans="1:13" s="29" customFormat="1" ht="27" customHeight="1" x14ac:dyDescent="0.15">
      <c r="A8" s="125" t="s">
        <v>28</v>
      </c>
      <c r="B8" s="126"/>
      <c r="C8" s="127"/>
      <c r="D8" s="128"/>
      <c r="E8" s="126"/>
      <c r="F8" s="129"/>
      <c r="G8" s="130"/>
      <c r="H8" s="131"/>
      <c r="I8" s="131"/>
      <c r="J8" s="132"/>
      <c r="K8" s="133"/>
      <c r="L8" s="134"/>
      <c r="M8" s="115"/>
    </row>
    <row r="9" spans="1:13" s="29" customFormat="1" ht="37.5" customHeight="1" x14ac:dyDescent="0.15">
      <c r="A9" s="125" t="s">
        <v>90</v>
      </c>
      <c r="B9" s="125" t="s">
        <v>170</v>
      </c>
      <c r="C9" s="127">
        <v>1</v>
      </c>
      <c r="D9" s="135" t="s">
        <v>88</v>
      </c>
      <c r="E9" s="136"/>
      <c r="F9" s="136">
        <v>6000000</v>
      </c>
      <c r="G9" s="137">
        <v>43741</v>
      </c>
      <c r="H9" s="138">
        <v>43769</v>
      </c>
      <c r="I9" s="138">
        <v>43798</v>
      </c>
      <c r="J9" s="139" t="s">
        <v>242</v>
      </c>
      <c r="K9" s="133"/>
      <c r="L9" s="140"/>
      <c r="M9" s="115"/>
    </row>
    <row r="10" spans="1:13" s="29" customFormat="1" ht="37.5" customHeight="1" x14ac:dyDescent="0.15">
      <c r="A10" s="125" t="s">
        <v>91</v>
      </c>
      <c r="B10" s="125" t="s">
        <v>171</v>
      </c>
      <c r="C10" s="127">
        <v>1</v>
      </c>
      <c r="D10" s="135" t="s">
        <v>89</v>
      </c>
      <c r="E10" s="136">
        <v>5000000</v>
      </c>
      <c r="F10" s="136">
        <f>C10*E10</f>
        <v>5000000</v>
      </c>
      <c r="G10" s="137">
        <v>43743</v>
      </c>
      <c r="H10" s="138">
        <v>43801</v>
      </c>
      <c r="I10" s="138">
        <v>43861</v>
      </c>
      <c r="J10" s="139" t="s">
        <v>243</v>
      </c>
      <c r="K10" s="133"/>
      <c r="L10" s="141"/>
      <c r="M10" s="115"/>
    </row>
    <row r="11" spans="1:13" s="29" customFormat="1" ht="37.5" customHeight="1" thickBot="1" x14ac:dyDescent="0.2">
      <c r="A11" s="142" t="s">
        <v>92</v>
      </c>
      <c r="B11" s="142" t="s">
        <v>172</v>
      </c>
      <c r="C11" s="143">
        <v>1</v>
      </c>
      <c r="D11" s="144" t="s">
        <v>89</v>
      </c>
      <c r="E11" s="145">
        <v>5000000</v>
      </c>
      <c r="F11" s="146">
        <f>C11*E11</f>
        <v>5000000</v>
      </c>
      <c r="G11" s="147">
        <v>43743</v>
      </c>
      <c r="H11" s="148">
        <v>43801</v>
      </c>
      <c r="I11" s="148">
        <v>43861</v>
      </c>
      <c r="J11" s="149" t="s">
        <v>244</v>
      </c>
      <c r="K11" s="150"/>
      <c r="L11" s="151"/>
      <c r="M11" s="115"/>
    </row>
    <row r="12" spans="1:13" s="29" customFormat="1" ht="24" customHeight="1" thickTop="1" x14ac:dyDescent="0.15">
      <c r="A12" s="152" t="s">
        <v>10</v>
      </c>
      <c r="B12" s="153"/>
      <c r="C12" s="153"/>
      <c r="D12" s="154"/>
      <c r="E12" s="155"/>
      <c r="F12" s="156">
        <f>SUM(F9:F11)</f>
        <v>16000000</v>
      </c>
      <c r="G12" s="157"/>
      <c r="H12" s="157"/>
      <c r="I12" s="157"/>
      <c r="J12" s="158"/>
      <c r="K12" s="159">
        <f>SUM(K9:K11)</f>
        <v>0</v>
      </c>
      <c r="L12" s="160"/>
      <c r="M12" s="115"/>
    </row>
    <row r="13" spans="1:13" s="29" customFormat="1" ht="22.5" customHeight="1" x14ac:dyDescent="0.15">
      <c r="M13" s="115"/>
    </row>
    <row r="14" spans="1:13" ht="22.5" customHeight="1" x14ac:dyDescent="0.15"/>
    <row r="15" spans="1:13" ht="22.5" customHeight="1" x14ac:dyDescent="0.15"/>
    <row r="16" spans="1:13"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sheetData>
  <mergeCells count="2">
    <mergeCell ref="C7:D7"/>
    <mergeCell ref="A1:K1"/>
  </mergeCells>
  <phoneticPr fontId="2"/>
  <printOptions horizontalCentered="1"/>
  <pageMargins left="0.39370078740157483" right="0.39370078740157483" top="0.74803149606299213" bottom="0.55118110236220474" header="0.31496062992125984" footer="0.31496062992125984"/>
  <pageSetup paperSize="9" scale="9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view="pageBreakPreview" topLeftCell="A4" zoomScaleNormal="100" zoomScaleSheetLayoutView="100" workbookViewId="0">
      <selection activeCell="A9" sqref="A9"/>
    </sheetView>
  </sheetViews>
  <sheetFormatPr defaultColWidth="3.5" defaultRowHeight="15" customHeight="1" x14ac:dyDescent="0.15"/>
  <cols>
    <col min="1" max="1" width="20.25" style="1" customWidth="1"/>
    <col min="2" max="2" width="16.75" style="1" customWidth="1"/>
    <col min="3" max="3" width="3.125" style="23" customWidth="1"/>
    <col min="4" max="4" width="3.125" style="1" customWidth="1"/>
    <col min="5" max="6" width="13.125" style="1" customWidth="1"/>
    <col min="7" max="9" width="10.625" style="1" customWidth="1"/>
    <col min="10" max="10" width="16.875" style="1" customWidth="1"/>
    <col min="11" max="11" width="13.125" style="25" customWidth="1"/>
    <col min="12" max="12" width="15" style="28" customWidth="1"/>
    <col min="13" max="15" width="3.5" style="1"/>
    <col min="16" max="16" width="4.125" style="1" bestFit="1" customWidth="1"/>
    <col min="17" max="16384" width="3.5" style="1"/>
  </cols>
  <sheetData>
    <row r="1" spans="1:14" s="29" customFormat="1" ht="22.5" customHeight="1" x14ac:dyDescent="0.15">
      <c r="A1" s="114" t="s">
        <v>9</v>
      </c>
      <c r="B1" s="114"/>
      <c r="C1" s="114"/>
      <c r="D1" s="114"/>
      <c r="E1" s="114"/>
      <c r="F1" s="114"/>
      <c r="G1" s="114"/>
      <c r="H1" s="114"/>
      <c r="I1" s="114"/>
      <c r="J1" s="114"/>
      <c r="K1" s="114"/>
      <c r="L1" s="115"/>
    </row>
    <row r="2" spans="1:14" s="29" customFormat="1" ht="22.5" customHeight="1" x14ac:dyDescent="0.15">
      <c r="A2" s="115"/>
      <c r="B2" s="115"/>
      <c r="C2" s="115"/>
      <c r="D2" s="115"/>
      <c r="E2" s="115"/>
      <c r="F2" s="115"/>
      <c r="G2" s="115"/>
      <c r="H2" s="115"/>
      <c r="I2" s="115"/>
      <c r="J2" s="115"/>
      <c r="K2" s="115"/>
      <c r="L2" s="115"/>
    </row>
    <row r="3" spans="1:14" s="29" customFormat="1" ht="22.5" customHeight="1" x14ac:dyDescent="0.15">
      <c r="A3" s="91" t="str">
        <f>集計表!B3</f>
        <v>契約番号：〇〇Ｉ×××　　　　　　　　　　　　　　　　　　　　　　　　　　　　</v>
      </c>
      <c r="B3" s="33"/>
      <c r="C3" s="33"/>
      <c r="D3" s="33"/>
      <c r="E3" s="33"/>
      <c r="F3" s="33"/>
      <c r="G3" s="33"/>
      <c r="H3" s="33"/>
      <c r="I3" s="33"/>
      <c r="J3" s="33"/>
      <c r="K3" s="33"/>
      <c r="L3" s="33"/>
      <c r="M3" s="116"/>
    </row>
    <row r="4" spans="1:14" s="29" customFormat="1" ht="22.5" customHeight="1" x14ac:dyDescent="0.15">
      <c r="A4" s="91" t="str">
        <f>集計表!B4</f>
        <v>実施機関：□□</v>
      </c>
      <c r="B4" s="116"/>
      <c r="C4" s="116"/>
      <c r="D4" s="116"/>
      <c r="E4" s="116"/>
      <c r="F4" s="116"/>
      <c r="G4" s="116"/>
      <c r="H4" s="116"/>
      <c r="I4" s="116"/>
      <c r="J4" s="116"/>
      <c r="K4" s="116"/>
      <c r="L4" s="116"/>
      <c r="M4" s="116"/>
    </row>
    <row r="5" spans="1:14" s="29" customFormat="1" ht="22.5" customHeight="1" x14ac:dyDescent="0.15">
      <c r="A5" s="161" t="s">
        <v>29</v>
      </c>
      <c r="B5" s="161"/>
      <c r="C5" s="161"/>
      <c r="D5" s="161"/>
      <c r="E5" s="161"/>
      <c r="F5" s="161"/>
      <c r="G5" s="161"/>
      <c r="H5" s="161"/>
      <c r="I5" s="161"/>
      <c r="J5" s="161"/>
      <c r="K5" s="115"/>
      <c r="L5" s="115"/>
    </row>
    <row r="6" spans="1:14" s="29" customFormat="1" ht="22.5" customHeight="1" x14ac:dyDescent="0.15">
      <c r="A6" s="162" t="s">
        <v>150</v>
      </c>
      <c r="B6" s="163"/>
      <c r="C6" s="163"/>
      <c r="D6" s="163"/>
      <c r="E6" s="163"/>
      <c r="F6" s="164"/>
      <c r="G6" s="164"/>
      <c r="H6" s="164"/>
      <c r="I6" s="164"/>
      <c r="J6" s="164"/>
      <c r="K6" s="115"/>
      <c r="L6" s="115"/>
    </row>
    <row r="7" spans="1:14" s="29" customFormat="1" ht="38.25" customHeight="1" x14ac:dyDescent="0.15">
      <c r="A7" s="165" t="s">
        <v>41</v>
      </c>
      <c r="B7" s="165" t="s">
        <v>42</v>
      </c>
      <c r="C7" s="166" t="s">
        <v>3</v>
      </c>
      <c r="D7" s="167"/>
      <c r="E7" s="168" t="s">
        <v>5</v>
      </c>
      <c r="F7" s="168" t="s">
        <v>4</v>
      </c>
      <c r="G7" s="168" t="s">
        <v>6</v>
      </c>
      <c r="H7" s="168" t="s">
        <v>7</v>
      </c>
      <c r="I7" s="168" t="s">
        <v>8</v>
      </c>
      <c r="J7" s="169" t="s">
        <v>32</v>
      </c>
      <c r="K7" s="123" t="s">
        <v>228</v>
      </c>
      <c r="L7" s="124" t="s">
        <v>111</v>
      </c>
      <c r="N7" s="170"/>
    </row>
    <row r="8" spans="1:14" s="179" customFormat="1" ht="37.5" customHeight="1" x14ac:dyDescent="0.15">
      <c r="A8" s="171" t="s">
        <v>135</v>
      </c>
      <c r="B8" s="171" t="s">
        <v>140</v>
      </c>
      <c r="C8" s="172">
        <v>1</v>
      </c>
      <c r="D8" s="173" t="s">
        <v>93</v>
      </c>
      <c r="E8" s="174"/>
      <c r="F8" s="174">
        <v>1000000</v>
      </c>
      <c r="G8" s="175">
        <v>43557</v>
      </c>
      <c r="H8" s="176">
        <v>43570</v>
      </c>
      <c r="I8" s="176">
        <v>43616</v>
      </c>
      <c r="J8" s="177" t="s">
        <v>238</v>
      </c>
      <c r="K8" s="178"/>
      <c r="L8" s="140"/>
      <c r="N8" s="170"/>
    </row>
    <row r="9" spans="1:14" s="179" customFormat="1" ht="37.5" customHeight="1" x14ac:dyDescent="0.15">
      <c r="A9" s="171" t="s">
        <v>141</v>
      </c>
      <c r="B9" s="171" t="s">
        <v>142</v>
      </c>
      <c r="C9" s="172">
        <v>1</v>
      </c>
      <c r="D9" s="173" t="s">
        <v>88</v>
      </c>
      <c r="E9" s="174"/>
      <c r="F9" s="174">
        <v>700000</v>
      </c>
      <c r="G9" s="175">
        <v>43586</v>
      </c>
      <c r="H9" s="176">
        <v>43600</v>
      </c>
      <c r="I9" s="176">
        <v>43646</v>
      </c>
      <c r="J9" s="177" t="s">
        <v>238</v>
      </c>
      <c r="K9" s="178"/>
      <c r="L9" s="140"/>
      <c r="N9" s="170"/>
    </row>
    <row r="10" spans="1:14" s="29" customFormat="1" ht="37.5" customHeight="1" x14ac:dyDescent="0.15">
      <c r="A10" s="171" t="s">
        <v>138</v>
      </c>
      <c r="B10" s="171"/>
      <c r="C10" s="172">
        <v>1</v>
      </c>
      <c r="D10" s="173" t="s">
        <v>93</v>
      </c>
      <c r="E10" s="180"/>
      <c r="F10" s="180">
        <v>300000</v>
      </c>
      <c r="G10" s="175">
        <v>43618</v>
      </c>
      <c r="H10" s="176">
        <v>43620</v>
      </c>
      <c r="I10" s="176">
        <v>43677</v>
      </c>
      <c r="J10" s="181" t="s">
        <v>239</v>
      </c>
      <c r="K10" s="178"/>
      <c r="L10" s="182"/>
      <c r="N10" s="170"/>
    </row>
    <row r="11" spans="1:14" s="29" customFormat="1" ht="37.5" customHeight="1" x14ac:dyDescent="0.15">
      <c r="A11" s="171" t="s">
        <v>94</v>
      </c>
      <c r="B11" s="171"/>
      <c r="C11" s="172">
        <v>2</v>
      </c>
      <c r="D11" s="173" t="s">
        <v>136</v>
      </c>
      <c r="E11" s="180">
        <v>200000</v>
      </c>
      <c r="F11" s="180">
        <f>C11*E11</f>
        <v>400000</v>
      </c>
      <c r="G11" s="175">
        <v>43739</v>
      </c>
      <c r="H11" s="176">
        <v>43741</v>
      </c>
      <c r="I11" s="176">
        <v>43799</v>
      </c>
      <c r="J11" s="181" t="s">
        <v>240</v>
      </c>
      <c r="K11" s="183"/>
      <c r="L11" s="184" t="s">
        <v>112</v>
      </c>
      <c r="N11" s="170"/>
    </row>
    <row r="12" spans="1:14" s="179" customFormat="1" ht="37.5" customHeight="1" x14ac:dyDescent="0.15">
      <c r="A12" s="171" t="s">
        <v>139</v>
      </c>
      <c r="B12" s="171" t="s">
        <v>143</v>
      </c>
      <c r="C12" s="172">
        <v>1</v>
      </c>
      <c r="D12" s="173" t="s">
        <v>88</v>
      </c>
      <c r="E12" s="174"/>
      <c r="F12" s="174">
        <v>500000</v>
      </c>
      <c r="G12" s="175">
        <v>43739</v>
      </c>
      <c r="H12" s="176">
        <v>43753</v>
      </c>
      <c r="I12" s="176">
        <v>43799</v>
      </c>
      <c r="J12" s="177" t="s">
        <v>241</v>
      </c>
      <c r="K12" s="178"/>
      <c r="L12" s="140"/>
      <c r="N12" s="170"/>
    </row>
    <row r="13" spans="1:14" s="179" customFormat="1" ht="37.5" customHeight="1" x14ac:dyDescent="0.15">
      <c r="A13" s="171" t="s">
        <v>137</v>
      </c>
      <c r="B13" s="171"/>
      <c r="C13" s="172">
        <v>1</v>
      </c>
      <c r="D13" s="173" t="s">
        <v>88</v>
      </c>
      <c r="E13" s="174"/>
      <c r="F13" s="174">
        <v>900000</v>
      </c>
      <c r="G13" s="175">
        <v>43770</v>
      </c>
      <c r="H13" s="176">
        <v>43784</v>
      </c>
      <c r="I13" s="176">
        <v>43826</v>
      </c>
      <c r="J13" s="177" t="s">
        <v>238</v>
      </c>
      <c r="K13" s="178"/>
      <c r="L13" s="140"/>
      <c r="N13" s="170"/>
    </row>
    <row r="14" spans="1:14" s="29" customFormat="1" ht="37.5" customHeight="1" thickBot="1" x14ac:dyDescent="0.2">
      <c r="A14" s="142" t="s">
        <v>138</v>
      </c>
      <c r="B14" s="142"/>
      <c r="C14" s="185">
        <v>1</v>
      </c>
      <c r="D14" s="144" t="s">
        <v>88</v>
      </c>
      <c r="E14" s="186"/>
      <c r="F14" s="186">
        <v>200000</v>
      </c>
      <c r="G14" s="187">
        <v>43771</v>
      </c>
      <c r="H14" s="188">
        <v>43773</v>
      </c>
      <c r="I14" s="188">
        <v>43826</v>
      </c>
      <c r="J14" s="189" t="s">
        <v>239</v>
      </c>
      <c r="K14" s="190"/>
      <c r="L14" s="191"/>
      <c r="N14" s="170"/>
    </row>
    <row r="15" spans="1:14" s="29" customFormat="1" ht="24" customHeight="1" thickTop="1" x14ac:dyDescent="0.15">
      <c r="A15" s="192" t="s">
        <v>10</v>
      </c>
      <c r="B15" s="193"/>
      <c r="C15" s="194"/>
      <c r="D15" s="195"/>
      <c r="E15" s="196"/>
      <c r="F15" s="197">
        <f>SUM(F8:F14)</f>
        <v>4000000</v>
      </c>
      <c r="G15" s="193"/>
      <c r="H15" s="193"/>
      <c r="I15" s="193"/>
      <c r="J15" s="198"/>
      <c r="K15" s="159">
        <f>SUM(K8:K14)</f>
        <v>0</v>
      </c>
      <c r="L15" s="160"/>
    </row>
    <row r="16" spans="1:14" s="29" customFormat="1" ht="22.5" customHeight="1" x14ac:dyDescent="0.15"/>
    <row r="17" ht="22.5" customHeight="1" x14ac:dyDescent="0.15"/>
    <row r="18" ht="22.5" customHeight="1" x14ac:dyDescent="0.15"/>
    <row r="19" ht="22.5" customHeight="1" x14ac:dyDescent="0.15"/>
    <row r="20" ht="22.5" customHeight="1" x14ac:dyDescent="0.15"/>
  </sheetData>
  <mergeCells count="2">
    <mergeCell ref="A1:K1"/>
    <mergeCell ref="C7:D7"/>
  </mergeCells>
  <phoneticPr fontId="2"/>
  <printOptions horizontalCentered="1"/>
  <pageMargins left="0.39370078740157483" right="0.39370078740157483" top="0.74803149606299213" bottom="0.55118110236220474" header="0.31496062992125984" footer="0.31496062992125984"/>
  <pageSetup paperSize="9" scale="9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view="pageBreakPreview" zoomScaleNormal="100" zoomScaleSheetLayoutView="100" workbookViewId="0">
      <selection activeCell="A8" sqref="A8"/>
    </sheetView>
  </sheetViews>
  <sheetFormatPr defaultColWidth="3.5" defaultRowHeight="15" customHeight="1" x14ac:dyDescent="0.15"/>
  <cols>
    <col min="1" max="1" width="15.625" style="1" customWidth="1"/>
    <col min="2" max="2" width="14.75" style="1" customWidth="1"/>
    <col min="3" max="3" width="13.125" style="3" customWidth="1"/>
    <col min="4" max="5" width="20.625" style="1" customWidth="1"/>
    <col min="6" max="6" width="13.125" style="1" customWidth="1"/>
    <col min="7" max="7" width="12" style="28" customWidth="1"/>
    <col min="8" max="8" width="3.5" style="1" customWidth="1"/>
    <col min="9" max="9" width="7.125" style="1" bestFit="1" customWidth="1"/>
    <col min="10" max="16384" width="3.5" style="1"/>
  </cols>
  <sheetData>
    <row r="1" spans="1:9" s="29" customFormat="1" ht="22.5" customHeight="1" x14ac:dyDescent="0.15">
      <c r="A1" s="199" t="s">
        <v>9</v>
      </c>
      <c r="B1" s="199"/>
      <c r="C1" s="199"/>
      <c r="D1" s="199"/>
      <c r="E1" s="199"/>
      <c r="F1" s="199"/>
      <c r="G1" s="200"/>
    </row>
    <row r="2" spans="1:9" s="29" customFormat="1" ht="22.5" customHeight="1" x14ac:dyDescent="0.15">
      <c r="A2" s="200"/>
      <c r="B2" s="200"/>
      <c r="C2" s="201"/>
      <c r="D2" s="200"/>
      <c r="E2" s="200"/>
      <c r="F2" s="200"/>
      <c r="G2" s="200"/>
    </row>
    <row r="3" spans="1:9" s="29" customFormat="1" ht="22.5" customHeight="1" x14ac:dyDescent="0.15">
      <c r="A3" s="91" t="str">
        <f>集計表!B3</f>
        <v>契約番号：〇〇Ｉ×××　　　　　　　　　　　　　　　　　　　　　　　　　　　　</v>
      </c>
      <c r="B3" s="33"/>
      <c r="C3" s="33"/>
      <c r="D3" s="33"/>
      <c r="E3" s="33"/>
      <c r="F3" s="33"/>
      <c r="G3" s="33"/>
      <c r="H3" s="116"/>
    </row>
    <row r="4" spans="1:9" s="29" customFormat="1" ht="22.5" customHeight="1" x14ac:dyDescent="0.15">
      <c r="A4" s="92" t="str">
        <f>集計表!B4</f>
        <v>実施機関：□□</v>
      </c>
      <c r="B4" s="116"/>
      <c r="C4" s="116"/>
      <c r="D4" s="116"/>
      <c r="E4" s="116"/>
      <c r="F4" s="116"/>
      <c r="G4" s="116"/>
      <c r="H4" s="116"/>
    </row>
    <row r="5" spans="1:9" s="29" customFormat="1" ht="22.5" customHeight="1" x14ac:dyDescent="0.15">
      <c r="A5" s="200"/>
      <c r="C5" s="201"/>
      <c r="D5" s="200"/>
      <c r="E5" s="200"/>
      <c r="F5" s="200"/>
      <c r="G5" s="200"/>
    </row>
    <row r="6" spans="1:9" s="29" customFormat="1" ht="22.5" customHeight="1" x14ac:dyDescent="0.15">
      <c r="A6" s="116" t="s">
        <v>30</v>
      </c>
      <c r="B6" s="116"/>
      <c r="C6" s="201"/>
      <c r="D6" s="200"/>
      <c r="E6" s="200"/>
      <c r="F6" s="200"/>
      <c r="G6" s="200"/>
    </row>
    <row r="7" spans="1:9" s="29" customFormat="1" ht="22.5" customHeight="1" x14ac:dyDescent="0.15">
      <c r="A7" s="202" t="s">
        <v>151</v>
      </c>
      <c r="B7" s="203"/>
      <c r="C7" s="204"/>
    </row>
    <row r="8" spans="1:9" s="29" customFormat="1" ht="39" customHeight="1" x14ac:dyDescent="0.15">
      <c r="A8" s="205" t="s">
        <v>12</v>
      </c>
      <c r="B8" s="205" t="s">
        <v>26</v>
      </c>
      <c r="C8" s="206" t="s">
        <v>13</v>
      </c>
      <c r="D8" s="205" t="s">
        <v>14</v>
      </c>
      <c r="E8" s="205" t="s">
        <v>15</v>
      </c>
      <c r="F8" s="123" t="s">
        <v>228</v>
      </c>
      <c r="G8" s="207" t="s">
        <v>111</v>
      </c>
    </row>
    <row r="9" spans="1:9" s="29" customFormat="1" ht="24" customHeight="1" x14ac:dyDescent="0.15">
      <c r="A9" s="132" t="s">
        <v>0</v>
      </c>
      <c r="B9" s="124"/>
      <c r="C9" s="38"/>
      <c r="D9" s="205"/>
      <c r="E9" s="208"/>
      <c r="F9" s="210"/>
      <c r="G9" s="211"/>
    </row>
    <row r="10" spans="1:9" s="29" customFormat="1" ht="24" customHeight="1" x14ac:dyDescent="0.15">
      <c r="A10" s="132"/>
      <c r="B10" s="124" t="s">
        <v>95</v>
      </c>
      <c r="C10" s="212">
        <v>7000000</v>
      </c>
      <c r="D10" s="124" t="s">
        <v>113</v>
      </c>
      <c r="E10" s="213" t="s">
        <v>114</v>
      </c>
      <c r="F10" s="214">
        <v>7000000</v>
      </c>
      <c r="G10" s="215"/>
    </row>
    <row r="11" spans="1:9" s="29" customFormat="1" ht="24" customHeight="1" x14ac:dyDescent="0.15">
      <c r="A11" s="132" t="s">
        <v>96</v>
      </c>
      <c r="B11" s="124"/>
      <c r="C11" s="212"/>
      <c r="D11" s="124"/>
      <c r="E11" s="213"/>
      <c r="F11" s="210"/>
      <c r="G11" s="211"/>
    </row>
    <row r="12" spans="1:9" s="29" customFormat="1" ht="24" customHeight="1" x14ac:dyDescent="0.15">
      <c r="A12" s="216" t="s">
        <v>98</v>
      </c>
      <c r="B12" s="124" t="s">
        <v>97</v>
      </c>
      <c r="C12" s="212">
        <v>550000</v>
      </c>
      <c r="D12" s="124" t="s">
        <v>176</v>
      </c>
      <c r="E12" s="213" t="s">
        <v>175</v>
      </c>
      <c r="F12" s="210">
        <v>0</v>
      </c>
      <c r="G12" s="215"/>
    </row>
    <row r="13" spans="1:9" s="29" customFormat="1" ht="24" customHeight="1" x14ac:dyDescent="0.15">
      <c r="A13" s="139" t="s">
        <v>11</v>
      </c>
      <c r="B13" s="124"/>
      <c r="C13" s="212"/>
      <c r="D13" s="124"/>
      <c r="E13" s="213"/>
      <c r="F13" s="209"/>
      <c r="G13" s="211"/>
    </row>
    <row r="14" spans="1:9" s="29" customFormat="1" ht="24" customHeight="1" thickBot="1" x14ac:dyDescent="0.2">
      <c r="A14" s="217"/>
      <c r="B14" s="218" t="s">
        <v>95</v>
      </c>
      <c r="C14" s="219">
        <v>850000</v>
      </c>
      <c r="D14" s="218" t="s">
        <v>113</v>
      </c>
      <c r="E14" s="220" t="s">
        <v>114</v>
      </c>
      <c r="F14" s="221">
        <v>850000</v>
      </c>
      <c r="G14" s="222"/>
    </row>
    <row r="15" spans="1:9" s="29" customFormat="1" ht="24" customHeight="1" thickTop="1" x14ac:dyDescent="0.15">
      <c r="A15" s="223" t="s">
        <v>106</v>
      </c>
      <c r="B15" s="224"/>
      <c r="C15" s="225">
        <f>SUM(C9:C14)</f>
        <v>8400000</v>
      </c>
      <c r="D15" s="224"/>
      <c r="E15" s="224"/>
      <c r="F15" s="226">
        <f>SUM(F9:F14)</f>
        <v>7850000</v>
      </c>
      <c r="G15" s="227"/>
      <c r="I15" s="204"/>
    </row>
    <row r="16" spans="1:9" s="29" customFormat="1" ht="22.5" customHeight="1" x14ac:dyDescent="0.15">
      <c r="C16" s="204"/>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sheetData>
  <mergeCells count="1">
    <mergeCell ref="A1:F1"/>
  </mergeCells>
  <phoneticPr fontId="2"/>
  <printOptions horizontalCentered="1"/>
  <pageMargins left="0.59055118110236227" right="0.39370078740157483" top="0.74803149606299213" bottom="0.55118110236220474" header="0.31496062992125984" footer="0.31496062992125984"/>
  <pageSetup paperSize="9" scale="8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32"/>
  <sheetViews>
    <sheetView view="pageBreakPreview" zoomScaleNormal="100" zoomScaleSheetLayoutView="100" workbookViewId="0">
      <selection activeCell="E16" sqref="E16"/>
    </sheetView>
  </sheetViews>
  <sheetFormatPr defaultRowHeight="13.5" x14ac:dyDescent="0.15"/>
  <cols>
    <col min="2" max="2" width="10.125" customWidth="1"/>
    <col min="5" max="6" width="12.125" customWidth="1"/>
    <col min="19" max="19" width="12.25" customWidth="1"/>
  </cols>
  <sheetData>
    <row r="1" spans="1:217" ht="18" customHeight="1" x14ac:dyDescent="0.15">
      <c r="A1" t="str">
        <f>集計表!B3</f>
        <v>契約番号：〇〇Ｉ×××　　　　　　　　　　　　　　　　　　　　　　　　　　　　</v>
      </c>
    </row>
    <row r="2" spans="1:217" ht="18" customHeight="1" x14ac:dyDescent="0.15">
      <c r="A2" t="str">
        <f>集計表!B4</f>
        <v>実施機関：□□</v>
      </c>
    </row>
    <row r="3" spans="1:217" s="30" customFormat="1" ht="18" customHeight="1" x14ac:dyDescent="0.15">
      <c r="A3" s="80" t="s">
        <v>177</v>
      </c>
      <c r="B3" s="80"/>
      <c r="C3" s="80"/>
      <c r="D3" s="80"/>
      <c r="E3" s="80"/>
      <c r="F3" s="80"/>
      <c r="G3" s="80"/>
      <c r="H3" s="80"/>
      <c r="I3" s="80"/>
      <c r="J3" s="80"/>
      <c r="K3" s="80"/>
      <c r="L3" s="80"/>
      <c r="M3" s="80"/>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row>
    <row r="4" spans="1:217" s="30" customFormat="1" ht="18" customHeight="1" x14ac:dyDescent="0.15">
      <c r="A4" t="s">
        <v>178</v>
      </c>
      <c r="B4"/>
      <c r="C4"/>
      <c r="D4"/>
      <c r="E4"/>
      <c r="F4"/>
      <c r="G4"/>
      <c r="H4"/>
      <c r="I4" s="31"/>
      <c r="J4"/>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row>
    <row r="5" spans="1:217" s="30" customFormat="1" ht="18" customHeight="1" x14ac:dyDescent="0.15">
      <c r="A5" t="s">
        <v>179</v>
      </c>
      <c r="B5" s="31"/>
      <c r="C5" s="31"/>
      <c r="D5" s="31"/>
      <c r="E5" s="32"/>
      <c r="F5"/>
      <c r="G5"/>
      <c r="H5"/>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row>
    <row r="6" spans="1:217" s="30" customFormat="1" ht="15" customHeight="1" x14ac:dyDescent="0.15">
      <c r="A6" s="81" t="s">
        <v>180</v>
      </c>
      <c r="B6" s="82" t="s">
        <v>181</v>
      </c>
      <c r="C6" s="82" t="s">
        <v>182</v>
      </c>
      <c r="D6" s="82" t="s">
        <v>237</v>
      </c>
      <c r="E6" s="81" t="s">
        <v>183</v>
      </c>
      <c r="F6" s="81"/>
      <c r="G6" s="81"/>
      <c r="H6" s="81"/>
      <c r="I6" s="81"/>
      <c r="J6" s="81" t="s">
        <v>184</v>
      </c>
      <c r="K6" s="81"/>
      <c r="L6" s="81"/>
      <c r="M6" s="81"/>
      <c r="N6" s="81"/>
      <c r="O6" s="81"/>
      <c r="P6" s="81"/>
      <c r="Q6" s="81"/>
      <c r="R6" s="81"/>
      <c r="S6" s="84" t="s">
        <v>228</v>
      </c>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row>
    <row r="7" spans="1:217" s="30" customFormat="1" ht="15" customHeight="1" x14ac:dyDescent="0.15">
      <c r="A7" s="81"/>
      <c r="B7" s="83"/>
      <c r="C7" s="83"/>
      <c r="D7" s="83"/>
      <c r="E7" s="81"/>
      <c r="F7" s="81"/>
      <c r="G7" s="81"/>
      <c r="H7" s="81"/>
      <c r="I7" s="81"/>
      <c r="J7" s="81"/>
      <c r="K7" s="81"/>
      <c r="L7" s="81"/>
      <c r="M7" s="81"/>
      <c r="N7" s="81"/>
      <c r="O7" s="81"/>
      <c r="P7" s="81"/>
      <c r="Q7" s="81"/>
      <c r="R7" s="81"/>
      <c r="S7" s="85"/>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row>
    <row r="8" spans="1:217" s="30" customFormat="1" ht="24" customHeight="1" x14ac:dyDescent="0.15">
      <c r="A8" s="81"/>
      <c r="B8" s="83"/>
      <c r="C8" s="83"/>
      <c r="D8" s="83"/>
      <c r="E8" s="81" t="s">
        <v>185</v>
      </c>
      <c r="F8" s="81" t="s">
        <v>186</v>
      </c>
      <c r="G8" s="81"/>
      <c r="H8" s="81"/>
      <c r="I8" s="81"/>
      <c r="J8" s="82" t="s">
        <v>187</v>
      </c>
      <c r="K8" s="81" t="s">
        <v>236</v>
      </c>
      <c r="L8" s="81" t="s">
        <v>186</v>
      </c>
      <c r="M8" s="81"/>
      <c r="N8" s="81"/>
      <c r="O8" s="81"/>
      <c r="P8" s="81" t="s">
        <v>235</v>
      </c>
      <c r="Q8" s="81" t="s">
        <v>186</v>
      </c>
      <c r="R8" s="81"/>
      <c r="S8" s="85"/>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row>
    <row r="9" spans="1:217" s="30" customFormat="1" ht="28.5" customHeight="1" x14ac:dyDescent="0.15">
      <c r="A9" s="81"/>
      <c r="B9" s="83"/>
      <c r="C9" s="34" t="s">
        <v>188</v>
      </c>
      <c r="D9" s="34" t="s">
        <v>188</v>
      </c>
      <c r="E9" s="81"/>
      <c r="F9" s="35" t="s">
        <v>189</v>
      </c>
      <c r="G9" s="36" t="s">
        <v>190</v>
      </c>
      <c r="H9" s="35" t="s">
        <v>191</v>
      </c>
      <c r="I9" s="35" t="s">
        <v>192</v>
      </c>
      <c r="J9" s="83"/>
      <c r="K9" s="81"/>
      <c r="L9" s="36" t="s">
        <v>193</v>
      </c>
      <c r="M9" s="36" t="s">
        <v>194</v>
      </c>
      <c r="N9" s="35" t="s">
        <v>195</v>
      </c>
      <c r="O9" s="35" t="s">
        <v>196</v>
      </c>
      <c r="P9" s="81"/>
      <c r="Q9" s="35" t="s">
        <v>197</v>
      </c>
      <c r="R9" s="35" t="s">
        <v>198</v>
      </c>
      <c r="S9" s="85"/>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row>
    <row r="10" spans="1:217" s="30" customFormat="1" ht="18" customHeight="1" x14ac:dyDescent="0.15">
      <c r="A10" s="37" t="s">
        <v>199</v>
      </c>
      <c r="B10" s="37" t="s">
        <v>200</v>
      </c>
      <c r="C10" s="37"/>
      <c r="D10" s="37"/>
      <c r="E10" s="38">
        <f>SUM(F10:I10)</f>
        <v>310000</v>
      </c>
      <c r="F10" s="38">
        <v>300000</v>
      </c>
      <c r="G10" s="38">
        <v>10000</v>
      </c>
      <c r="H10" s="38">
        <v>0</v>
      </c>
      <c r="I10" s="38">
        <v>0</v>
      </c>
      <c r="J10" s="38">
        <f>K10+P10</f>
        <v>0</v>
      </c>
      <c r="K10" s="38">
        <f>SUM(L10:O10)</f>
        <v>0</v>
      </c>
      <c r="L10" s="38"/>
      <c r="M10" s="38"/>
      <c r="N10" s="38"/>
      <c r="O10" s="38"/>
      <c r="P10" s="38">
        <f>SUM(Q10:R10)</f>
        <v>0</v>
      </c>
      <c r="Q10" s="38"/>
      <c r="R10" s="38"/>
      <c r="S10" s="86"/>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row>
    <row r="11" spans="1:217" s="30" customFormat="1" ht="18" customHeight="1" x14ac:dyDescent="0.15">
      <c r="A11" s="37" t="s">
        <v>201</v>
      </c>
      <c r="B11" s="37" t="s">
        <v>202</v>
      </c>
      <c r="C11" s="37"/>
      <c r="D11" s="37"/>
      <c r="E11" s="38">
        <f t="shared" ref="E11:E25" si="0">SUM(F11:I11)</f>
        <v>0</v>
      </c>
      <c r="F11" s="38"/>
      <c r="G11" s="38"/>
      <c r="H11" s="38"/>
      <c r="I11" s="38"/>
      <c r="J11" s="38">
        <f t="shared" ref="J11:J24" si="1">K11+P11</f>
        <v>0</v>
      </c>
      <c r="K11" s="38">
        <f t="shared" ref="K11:K25" si="2">SUM(L11:O11)</f>
        <v>0</v>
      </c>
      <c r="L11" s="38"/>
      <c r="M11" s="38"/>
      <c r="N11" s="38"/>
      <c r="O11" s="38"/>
      <c r="P11" s="38">
        <f t="shared" ref="P11:P25" si="3">SUM(Q11:R11)</f>
        <v>0</v>
      </c>
      <c r="Q11" s="38"/>
      <c r="R11" s="38"/>
      <c r="S11" s="3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row>
    <row r="12" spans="1:217" s="30" customFormat="1" ht="18" customHeight="1" x14ac:dyDescent="0.15">
      <c r="A12" s="37" t="s">
        <v>201</v>
      </c>
      <c r="B12" s="37" t="s">
        <v>203</v>
      </c>
      <c r="C12" s="37"/>
      <c r="D12" s="37"/>
      <c r="E12" s="38">
        <f t="shared" si="0"/>
        <v>0</v>
      </c>
      <c r="F12" s="38"/>
      <c r="G12" s="38"/>
      <c r="H12" s="38"/>
      <c r="I12" s="38"/>
      <c r="J12" s="38">
        <f t="shared" si="1"/>
        <v>0</v>
      </c>
      <c r="K12" s="38">
        <f t="shared" si="2"/>
        <v>0</v>
      </c>
      <c r="L12" s="38"/>
      <c r="M12" s="38"/>
      <c r="N12" s="38"/>
      <c r="O12" s="38"/>
      <c r="P12" s="38">
        <f t="shared" si="3"/>
        <v>0</v>
      </c>
      <c r="Q12" s="38"/>
      <c r="R12" s="38"/>
      <c r="S12" s="3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row>
    <row r="13" spans="1:217" s="30" customFormat="1" ht="18" customHeight="1" x14ac:dyDescent="0.15">
      <c r="A13" s="37" t="s">
        <v>204</v>
      </c>
      <c r="B13" s="37" t="s">
        <v>205</v>
      </c>
      <c r="C13" s="37"/>
      <c r="D13" s="37"/>
      <c r="E13" s="38">
        <f t="shared" si="0"/>
        <v>0</v>
      </c>
      <c r="F13" s="38"/>
      <c r="G13" s="38"/>
      <c r="H13" s="38"/>
      <c r="I13" s="38"/>
      <c r="J13" s="38">
        <f t="shared" si="1"/>
        <v>0</v>
      </c>
      <c r="K13" s="38">
        <f t="shared" si="2"/>
        <v>0</v>
      </c>
      <c r="L13" s="38"/>
      <c r="M13" s="38"/>
      <c r="N13" s="38"/>
      <c r="O13" s="38"/>
      <c r="P13" s="38">
        <f t="shared" si="3"/>
        <v>0</v>
      </c>
      <c r="Q13" s="38"/>
      <c r="R13" s="38"/>
      <c r="S13" s="3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row>
    <row r="14" spans="1:217" s="30" customFormat="1" ht="18" customHeight="1" x14ac:dyDescent="0.15">
      <c r="A14" s="37" t="s">
        <v>199</v>
      </c>
      <c r="B14" s="37" t="s">
        <v>206</v>
      </c>
      <c r="C14" s="37"/>
      <c r="D14" s="37"/>
      <c r="E14" s="38">
        <f t="shared" si="0"/>
        <v>0</v>
      </c>
      <c r="F14" s="38"/>
      <c r="G14" s="38"/>
      <c r="H14" s="38"/>
      <c r="I14" s="38"/>
      <c r="J14" s="38">
        <f t="shared" si="1"/>
        <v>0</v>
      </c>
      <c r="K14" s="38">
        <f t="shared" si="2"/>
        <v>0</v>
      </c>
      <c r="L14" s="38"/>
      <c r="M14" s="38"/>
      <c r="N14" s="38"/>
      <c r="O14" s="38"/>
      <c r="P14" s="38">
        <f t="shared" si="3"/>
        <v>0</v>
      </c>
      <c r="Q14" s="38"/>
      <c r="R14" s="38"/>
      <c r="S14" s="3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row>
    <row r="15" spans="1:217" s="30" customFormat="1" ht="18" customHeight="1" x14ac:dyDescent="0.15">
      <c r="A15" s="37" t="s">
        <v>199</v>
      </c>
      <c r="B15" s="37" t="s">
        <v>207</v>
      </c>
      <c r="C15" s="37"/>
      <c r="D15" s="37"/>
      <c r="E15" s="38">
        <f t="shared" si="0"/>
        <v>0</v>
      </c>
      <c r="F15" s="38"/>
      <c r="G15" s="38"/>
      <c r="H15" s="38"/>
      <c r="I15" s="38"/>
      <c r="J15" s="38">
        <f t="shared" si="1"/>
        <v>0</v>
      </c>
      <c r="K15" s="38">
        <f t="shared" si="2"/>
        <v>0</v>
      </c>
      <c r="L15" s="38"/>
      <c r="M15" s="38"/>
      <c r="N15" s="38"/>
      <c r="O15" s="38"/>
      <c r="P15" s="38">
        <f t="shared" si="3"/>
        <v>0</v>
      </c>
      <c r="Q15" s="38"/>
      <c r="R15" s="38"/>
      <c r="S15" s="3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row>
    <row r="16" spans="1:217" s="30" customFormat="1" ht="18" customHeight="1" x14ac:dyDescent="0.15">
      <c r="A16" s="37" t="s">
        <v>201</v>
      </c>
      <c r="B16" s="37" t="s">
        <v>208</v>
      </c>
      <c r="C16" s="37"/>
      <c r="D16" s="37"/>
      <c r="E16" s="38">
        <f t="shared" si="0"/>
        <v>0</v>
      </c>
      <c r="F16" s="38"/>
      <c r="G16" s="38"/>
      <c r="H16" s="38"/>
      <c r="I16" s="38"/>
      <c r="J16" s="38">
        <f t="shared" si="1"/>
        <v>0</v>
      </c>
      <c r="K16" s="38">
        <f t="shared" si="2"/>
        <v>0</v>
      </c>
      <c r="L16" s="38"/>
      <c r="M16" s="38"/>
      <c r="N16" s="38"/>
      <c r="O16" s="38"/>
      <c r="P16" s="38">
        <f t="shared" si="3"/>
        <v>0</v>
      </c>
      <c r="Q16" s="38"/>
      <c r="R16" s="38"/>
      <c r="S16" s="3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row>
    <row r="17" spans="1:214" s="30" customFormat="1" ht="18" customHeight="1" x14ac:dyDescent="0.15">
      <c r="A17" s="37" t="s">
        <v>204</v>
      </c>
      <c r="B17" s="37" t="s">
        <v>209</v>
      </c>
      <c r="C17" s="37"/>
      <c r="D17" s="37"/>
      <c r="E17" s="38">
        <f t="shared" si="0"/>
        <v>0</v>
      </c>
      <c r="F17" s="38"/>
      <c r="G17" s="38"/>
      <c r="H17" s="38"/>
      <c r="I17" s="38"/>
      <c r="J17" s="38">
        <f t="shared" si="1"/>
        <v>0</v>
      </c>
      <c r="K17" s="38">
        <f t="shared" si="2"/>
        <v>0</v>
      </c>
      <c r="L17" s="38"/>
      <c r="M17" s="38"/>
      <c r="N17" s="38"/>
      <c r="O17" s="38"/>
      <c r="P17" s="38">
        <f t="shared" si="3"/>
        <v>0</v>
      </c>
      <c r="Q17" s="38"/>
      <c r="R17" s="38"/>
      <c r="S17" s="3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row>
    <row r="18" spans="1:214" s="30" customFormat="1" ht="18" customHeight="1" x14ac:dyDescent="0.15">
      <c r="A18" s="37" t="s">
        <v>204</v>
      </c>
      <c r="B18" s="37" t="s">
        <v>210</v>
      </c>
      <c r="C18" s="37"/>
      <c r="D18" s="37"/>
      <c r="E18" s="38">
        <f t="shared" si="0"/>
        <v>0</v>
      </c>
      <c r="F18" s="38"/>
      <c r="G18" s="38"/>
      <c r="H18" s="38"/>
      <c r="I18" s="38"/>
      <c r="J18" s="38">
        <f t="shared" si="1"/>
        <v>0</v>
      </c>
      <c r="K18" s="38">
        <f t="shared" si="2"/>
        <v>0</v>
      </c>
      <c r="L18" s="38"/>
      <c r="M18" s="38"/>
      <c r="N18" s="38"/>
      <c r="O18" s="38"/>
      <c r="P18" s="38">
        <f t="shared" si="3"/>
        <v>0</v>
      </c>
      <c r="Q18" s="38"/>
      <c r="R18" s="38"/>
      <c r="S18" s="3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row>
    <row r="19" spans="1:214" s="30" customFormat="1" ht="18" customHeight="1" x14ac:dyDescent="0.15">
      <c r="A19" s="37" t="s">
        <v>199</v>
      </c>
      <c r="B19" s="37" t="s">
        <v>205</v>
      </c>
      <c r="C19" s="37"/>
      <c r="D19" s="37"/>
      <c r="E19" s="38">
        <f t="shared" si="0"/>
        <v>0</v>
      </c>
      <c r="F19" s="38"/>
      <c r="G19" s="38"/>
      <c r="H19" s="38"/>
      <c r="I19" s="38"/>
      <c r="J19" s="38">
        <f t="shared" si="1"/>
        <v>0</v>
      </c>
      <c r="K19" s="38">
        <f t="shared" si="2"/>
        <v>0</v>
      </c>
      <c r="L19" s="38"/>
      <c r="M19" s="38"/>
      <c r="N19" s="38"/>
      <c r="O19" s="38"/>
      <c r="P19" s="38">
        <f t="shared" si="3"/>
        <v>0</v>
      </c>
      <c r="Q19" s="38"/>
      <c r="R19" s="38"/>
      <c r="S19" s="3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row>
    <row r="20" spans="1:214" s="30" customFormat="1" ht="18" customHeight="1" x14ac:dyDescent="0.15">
      <c r="A20" s="37" t="s">
        <v>204</v>
      </c>
      <c r="B20" s="37" t="s">
        <v>211</v>
      </c>
      <c r="C20" s="37"/>
      <c r="D20" s="37"/>
      <c r="E20" s="38">
        <f t="shared" si="0"/>
        <v>0</v>
      </c>
      <c r="F20" s="38"/>
      <c r="G20" s="38"/>
      <c r="H20" s="38"/>
      <c r="I20" s="38"/>
      <c r="J20" s="38">
        <f t="shared" si="1"/>
        <v>0</v>
      </c>
      <c r="K20" s="38">
        <f t="shared" si="2"/>
        <v>0</v>
      </c>
      <c r="L20" s="38"/>
      <c r="M20" s="38"/>
      <c r="N20" s="38"/>
      <c r="O20" s="38"/>
      <c r="P20" s="38">
        <f t="shared" si="3"/>
        <v>0</v>
      </c>
      <c r="Q20" s="38"/>
      <c r="R20" s="38"/>
      <c r="S20" s="3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row>
    <row r="21" spans="1:214" s="30" customFormat="1" ht="18" customHeight="1" x14ac:dyDescent="0.15">
      <c r="A21" s="37" t="s">
        <v>204</v>
      </c>
      <c r="B21" s="37" t="s">
        <v>212</v>
      </c>
      <c r="C21" s="37"/>
      <c r="D21" s="37"/>
      <c r="E21" s="38">
        <f t="shared" si="0"/>
        <v>0</v>
      </c>
      <c r="F21" s="38"/>
      <c r="G21" s="38"/>
      <c r="H21" s="38"/>
      <c r="I21" s="38"/>
      <c r="J21" s="38">
        <f t="shared" si="1"/>
        <v>0</v>
      </c>
      <c r="K21" s="38">
        <f t="shared" si="2"/>
        <v>0</v>
      </c>
      <c r="L21" s="38"/>
      <c r="M21" s="38"/>
      <c r="N21" s="38"/>
      <c r="O21" s="38"/>
      <c r="P21" s="38">
        <f t="shared" si="3"/>
        <v>0</v>
      </c>
      <c r="Q21" s="38"/>
      <c r="R21" s="38"/>
      <c r="S21" s="3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row>
    <row r="22" spans="1:214" s="30" customFormat="1" ht="18" customHeight="1" x14ac:dyDescent="0.15">
      <c r="A22" s="37" t="s">
        <v>201</v>
      </c>
      <c r="B22" s="37" t="s">
        <v>213</v>
      </c>
      <c r="C22" s="37"/>
      <c r="D22" s="37"/>
      <c r="E22" s="38">
        <f t="shared" si="0"/>
        <v>0</v>
      </c>
      <c r="F22" s="38"/>
      <c r="G22" s="38"/>
      <c r="H22" s="38"/>
      <c r="I22" s="38"/>
      <c r="J22" s="38">
        <f t="shared" si="1"/>
        <v>0</v>
      </c>
      <c r="K22" s="38">
        <f t="shared" si="2"/>
        <v>0</v>
      </c>
      <c r="L22" s="38"/>
      <c r="M22" s="38"/>
      <c r="N22" s="38"/>
      <c r="O22" s="38"/>
      <c r="P22" s="38">
        <f t="shared" si="3"/>
        <v>0</v>
      </c>
      <c r="Q22" s="38"/>
      <c r="R22" s="38"/>
      <c r="S22" s="3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row>
    <row r="23" spans="1:214" s="30" customFormat="1" ht="18" customHeight="1" x14ac:dyDescent="0.15">
      <c r="A23" s="37" t="s">
        <v>199</v>
      </c>
      <c r="B23" s="37" t="s">
        <v>214</v>
      </c>
      <c r="C23" s="37"/>
      <c r="D23" s="37"/>
      <c r="E23" s="38">
        <f t="shared" si="0"/>
        <v>0</v>
      </c>
      <c r="F23" s="38"/>
      <c r="G23" s="38"/>
      <c r="H23" s="38"/>
      <c r="I23" s="38"/>
      <c r="J23" s="38">
        <f t="shared" si="1"/>
        <v>0</v>
      </c>
      <c r="K23" s="38">
        <f t="shared" si="2"/>
        <v>0</v>
      </c>
      <c r="L23" s="38"/>
      <c r="M23" s="38"/>
      <c r="N23" s="38"/>
      <c r="O23" s="38"/>
      <c r="P23" s="38">
        <f t="shared" si="3"/>
        <v>0</v>
      </c>
      <c r="Q23" s="38"/>
      <c r="R23" s="38"/>
      <c r="S23" s="3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row>
    <row r="24" spans="1:214" s="30" customFormat="1" ht="18" customHeight="1" x14ac:dyDescent="0.15">
      <c r="A24" s="37" t="s">
        <v>199</v>
      </c>
      <c r="B24" s="37" t="s">
        <v>215</v>
      </c>
      <c r="C24" s="37"/>
      <c r="D24" s="37"/>
      <c r="E24" s="38">
        <f t="shared" si="0"/>
        <v>0</v>
      </c>
      <c r="F24" s="38"/>
      <c r="G24" s="38"/>
      <c r="H24" s="38"/>
      <c r="I24" s="38"/>
      <c r="J24" s="38">
        <f t="shared" si="1"/>
        <v>0</v>
      </c>
      <c r="K24" s="38">
        <f t="shared" si="2"/>
        <v>0</v>
      </c>
      <c r="L24" s="38"/>
      <c r="M24" s="38"/>
      <c r="N24" s="38"/>
      <c r="O24" s="38"/>
      <c r="P24" s="38">
        <f t="shared" si="3"/>
        <v>0</v>
      </c>
      <c r="Q24" s="38"/>
      <c r="R24" s="38"/>
      <c r="S24" s="3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row>
    <row r="25" spans="1:214" s="30" customFormat="1" ht="18" customHeight="1" x14ac:dyDescent="0.15">
      <c r="A25" s="37" t="s">
        <v>204</v>
      </c>
      <c r="B25" s="37" t="s">
        <v>216</v>
      </c>
      <c r="C25" s="37"/>
      <c r="D25" s="37"/>
      <c r="E25" s="38">
        <f t="shared" si="0"/>
        <v>310000</v>
      </c>
      <c r="F25" s="38">
        <f>SUM(F10:F24)</f>
        <v>300000</v>
      </c>
      <c r="G25" s="38">
        <f t="shared" ref="G25:I25" si="4">SUM(G10:G24)</f>
        <v>10000</v>
      </c>
      <c r="H25" s="38">
        <f t="shared" si="4"/>
        <v>0</v>
      </c>
      <c r="I25" s="38">
        <f t="shared" si="4"/>
        <v>0</v>
      </c>
      <c r="J25" s="38"/>
      <c r="K25" s="38">
        <f t="shared" si="2"/>
        <v>0</v>
      </c>
      <c r="L25" s="38">
        <f>SUM(L10:L24)</f>
        <v>0</v>
      </c>
      <c r="M25" s="38">
        <f t="shared" ref="M25:O25" si="5">SUM(M10:M24)</f>
        <v>0</v>
      </c>
      <c r="N25" s="38">
        <f t="shared" si="5"/>
        <v>0</v>
      </c>
      <c r="O25" s="38">
        <f t="shared" si="5"/>
        <v>0</v>
      </c>
      <c r="P25" s="38">
        <f t="shared" si="3"/>
        <v>0</v>
      </c>
      <c r="Q25" s="38"/>
      <c r="R25" s="38"/>
      <c r="S25" s="40">
        <f>E25-G25</f>
        <v>300000</v>
      </c>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row>
    <row r="26" spans="1:214" s="30" customFormat="1" ht="18" customHeight="1" x14ac:dyDescent="0.15">
      <c r="A26" s="37"/>
      <c r="B26" s="37"/>
      <c r="C26" s="37"/>
      <c r="D26" s="37"/>
      <c r="E26" s="38"/>
      <c r="F26" s="38"/>
      <c r="G26" s="38"/>
      <c r="H26" s="38"/>
      <c r="I26" s="38"/>
      <c r="J26" s="38">
        <f t="shared" ref="J26:J29" si="6">K26+P26</f>
        <v>0</v>
      </c>
      <c r="K26" s="38"/>
      <c r="L26" s="38"/>
      <c r="M26" s="38"/>
      <c r="N26" s="38"/>
      <c r="O26" s="38"/>
      <c r="P26" s="38"/>
      <c r="Q26" s="38"/>
      <c r="R26" s="38"/>
      <c r="S26" s="3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row>
    <row r="27" spans="1:214" s="30" customFormat="1" ht="18" customHeight="1" x14ac:dyDescent="0.15">
      <c r="A27" s="37" t="s">
        <v>217</v>
      </c>
      <c r="B27" s="37" t="s">
        <v>212</v>
      </c>
      <c r="C27" s="37"/>
      <c r="D27" s="37"/>
      <c r="E27" s="38">
        <f t="shared" ref="E27:E30" si="7">SUM(F27:I27)</f>
        <v>150000</v>
      </c>
      <c r="F27" s="38">
        <v>150000</v>
      </c>
      <c r="G27" s="38">
        <v>0</v>
      </c>
      <c r="H27" s="38">
        <v>0</v>
      </c>
      <c r="I27" s="38">
        <v>0</v>
      </c>
      <c r="J27" s="38">
        <f t="shared" si="6"/>
        <v>0</v>
      </c>
      <c r="K27" s="38">
        <f t="shared" ref="J27:K30" si="8">SUM(L27:O27)</f>
        <v>0</v>
      </c>
      <c r="L27" s="38"/>
      <c r="M27" s="38"/>
      <c r="N27" s="38"/>
      <c r="O27" s="38"/>
      <c r="P27" s="38">
        <f t="shared" ref="P27:P29" si="9">SUM(Q27:R27)</f>
        <v>0</v>
      </c>
      <c r="Q27" s="38"/>
      <c r="R27" s="38"/>
      <c r="S27" s="3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row>
    <row r="28" spans="1:214" s="30" customFormat="1" ht="18" customHeight="1" x14ac:dyDescent="0.15">
      <c r="A28" s="37" t="s">
        <v>217</v>
      </c>
      <c r="B28" s="37" t="s">
        <v>213</v>
      </c>
      <c r="C28" s="37"/>
      <c r="D28" s="37"/>
      <c r="E28" s="38">
        <f t="shared" si="7"/>
        <v>0</v>
      </c>
      <c r="F28" s="38"/>
      <c r="G28" s="38"/>
      <c r="H28" s="38"/>
      <c r="I28" s="38"/>
      <c r="J28" s="38">
        <f t="shared" si="6"/>
        <v>0</v>
      </c>
      <c r="K28" s="38">
        <f t="shared" si="8"/>
        <v>0</v>
      </c>
      <c r="L28" s="38"/>
      <c r="M28" s="38"/>
      <c r="N28" s="38"/>
      <c r="O28" s="38"/>
      <c r="P28" s="38">
        <f t="shared" si="9"/>
        <v>0</v>
      </c>
      <c r="Q28" s="38"/>
      <c r="R28" s="38"/>
      <c r="S28" s="3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row>
    <row r="29" spans="1:214" s="30" customFormat="1" ht="18" customHeight="1" x14ac:dyDescent="0.15">
      <c r="A29" s="37" t="s">
        <v>217</v>
      </c>
      <c r="B29" s="37" t="s">
        <v>214</v>
      </c>
      <c r="C29" s="37"/>
      <c r="D29" s="37"/>
      <c r="E29" s="38">
        <f t="shared" si="7"/>
        <v>0</v>
      </c>
      <c r="F29" s="38"/>
      <c r="G29" s="38"/>
      <c r="H29" s="38"/>
      <c r="I29" s="38"/>
      <c r="J29" s="38">
        <f t="shared" si="6"/>
        <v>0</v>
      </c>
      <c r="K29" s="38">
        <f t="shared" si="8"/>
        <v>0</v>
      </c>
      <c r="L29" s="38"/>
      <c r="M29" s="38"/>
      <c r="N29" s="38"/>
      <c r="O29" s="38"/>
      <c r="P29" s="38">
        <f t="shared" si="9"/>
        <v>0</v>
      </c>
      <c r="Q29" s="38"/>
      <c r="R29" s="38"/>
      <c r="S29" s="3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row>
    <row r="30" spans="1:214" s="30" customFormat="1" ht="18" customHeight="1" x14ac:dyDescent="0.15">
      <c r="A30" s="37" t="s">
        <v>217</v>
      </c>
      <c r="B30" s="37" t="s">
        <v>216</v>
      </c>
      <c r="C30" s="37"/>
      <c r="D30" s="37"/>
      <c r="E30" s="38">
        <f t="shared" si="7"/>
        <v>150000</v>
      </c>
      <c r="F30" s="38">
        <f>SUM(F27:F29)</f>
        <v>150000</v>
      </c>
      <c r="G30" s="38">
        <f t="shared" ref="G30:I30" si="10">SUM(G27:G29)</f>
        <v>0</v>
      </c>
      <c r="H30" s="38">
        <f t="shared" si="10"/>
        <v>0</v>
      </c>
      <c r="I30" s="38">
        <f t="shared" si="10"/>
        <v>0</v>
      </c>
      <c r="J30" s="38">
        <f t="shared" si="8"/>
        <v>0</v>
      </c>
      <c r="K30" s="38">
        <f t="shared" si="8"/>
        <v>0</v>
      </c>
      <c r="L30" s="38">
        <f>SUM(L15:L29)</f>
        <v>0</v>
      </c>
      <c r="M30" s="38">
        <f t="shared" ref="M30:O30" si="11">SUM(M15:M29)</f>
        <v>0</v>
      </c>
      <c r="N30" s="38">
        <f t="shared" si="11"/>
        <v>0</v>
      </c>
      <c r="O30" s="38">
        <f t="shared" si="11"/>
        <v>0</v>
      </c>
      <c r="P30" s="38">
        <f>SUM(Q30:R30)</f>
        <v>0</v>
      </c>
      <c r="Q30" s="38"/>
      <c r="R30" s="38"/>
      <c r="S30" s="40">
        <f>E30-G30</f>
        <v>150000</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row>
    <row r="31" spans="1:214" s="30" customFormat="1" ht="18" customHeight="1" thickBot="1" x14ac:dyDescent="0.2">
      <c r="A31" s="45"/>
      <c r="B31" s="45"/>
      <c r="C31" s="45"/>
      <c r="D31" s="45"/>
      <c r="E31" s="46"/>
      <c r="F31" s="46"/>
      <c r="G31" s="46"/>
      <c r="H31" s="46"/>
      <c r="I31" s="46"/>
      <c r="J31" s="46"/>
      <c r="K31" s="46"/>
      <c r="L31" s="46"/>
      <c r="M31" s="46"/>
      <c r="N31" s="46"/>
      <c r="O31" s="46"/>
      <c r="P31" s="46"/>
      <c r="Q31" s="46"/>
      <c r="R31" s="46"/>
      <c r="S31" s="47"/>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row>
    <row r="32" spans="1:214" s="30" customFormat="1" ht="18" customHeight="1" thickTop="1" x14ac:dyDescent="0.15">
      <c r="A32" s="41" t="s">
        <v>218</v>
      </c>
      <c r="B32" s="41" t="s">
        <v>219</v>
      </c>
      <c r="C32" s="41"/>
      <c r="D32" s="41"/>
      <c r="E32" s="42">
        <f>E25+E30</f>
        <v>460000</v>
      </c>
      <c r="F32" s="42">
        <f>F25+F30</f>
        <v>450000</v>
      </c>
      <c r="G32" s="42">
        <f>G25+G30</f>
        <v>10000</v>
      </c>
      <c r="H32" s="43" t="s">
        <v>219</v>
      </c>
      <c r="I32" s="43" t="s">
        <v>219</v>
      </c>
      <c r="J32" s="42">
        <f>J25+J30</f>
        <v>0</v>
      </c>
      <c r="K32" s="43">
        <f>K25+K30</f>
        <v>0</v>
      </c>
      <c r="L32" s="43" t="s">
        <v>219</v>
      </c>
      <c r="M32" s="43" t="s">
        <v>219</v>
      </c>
      <c r="N32" s="43" t="s">
        <v>219</v>
      </c>
      <c r="O32" s="43" t="s">
        <v>219</v>
      </c>
      <c r="P32" s="43">
        <f>P25+P30</f>
        <v>0</v>
      </c>
      <c r="Q32" s="43" t="s">
        <v>219</v>
      </c>
      <c r="R32" s="43" t="s">
        <v>219</v>
      </c>
      <c r="S32" s="44">
        <f>S25+S30</f>
        <v>450000</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row>
  </sheetData>
  <mergeCells count="15">
    <mergeCell ref="S6:S10"/>
    <mergeCell ref="E8:E9"/>
    <mergeCell ref="F8:I8"/>
    <mergeCell ref="J8:J9"/>
    <mergeCell ref="K8:K9"/>
    <mergeCell ref="L8:O8"/>
    <mergeCell ref="P8:P9"/>
    <mergeCell ref="Q8:R8"/>
    <mergeCell ref="A3:M3"/>
    <mergeCell ref="A6:A9"/>
    <mergeCell ref="B6:B9"/>
    <mergeCell ref="C6:C8"/>
    <mergeCell ref="D6:D8"/>
    <mergeCell ref="E6:I7"/>
    <mergeCell ref="J6:R7"/>
  </mergeCells>
  <phoneticPr fontId="2"/>
  <pageMargins left="0.39370078740157483" right="0.39370078740157483" top="0.74803149606299213" bottom="0.55118110236220474" header="0.31496062992125984" footer="0.31496062992125984"/>
  <pageSetup paperSize="9" scale="78"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view="pageBreakPreview" topLeftCell="A3" zoomScaleNormal="100" zoomScaleSheetLayoutView="100" workbookViewId="0">
      <selection activeCell="F4" sqref="F4"/>
    </sheetView>
  </sheetViews>
  <sheetFormatPr defaultColWidth="3.5" defaultRowHeight="15" customHeight="1" x14ac:dyDescent="0.15"/>
  <cols>
    <col min="1" max="1" width="15.625" style="1" customWidth="1"/>
    <col min="2" max="2" width="22.5" style="1" customWidth="1"/>
    <col min="3" max="3" width="15.125" style="3" customWidth="1"/>
    <col min="4" max="5" width="15.125" style="1" customWidth="1"/>
    <col min="6" max="6" width="13.125" style="1" customWidth="1"/>
    <col min="7" max="7" width="13.875" style="28" customWidth="1"/>
    <col min="8" max="16384" width="3.5" style="1"/>
  </cols>
  <sheetData>
    <row r="1" spans="1:9" s="29" customFormat="1" ht="22.5" customHeight="1" x14ac:dyDescent="0.15">
      <c r="A1" s="199" t="s">
        <v>9</v>
      </c>
      <c r="B1" s="199"/>
      <c r="C1" s="199"/>
      <c r="D1" s="199"/>
      <c r="E1" s="199"/>
      <c r="F1" s="199"/>
      <c r="G1" s="200"/>
    </row>
    <row r="2" spans="1:9" s="29" customFormat="1" ht="22.5" customHeight="1" x14ac:dyDescent="0.15">
      <c r="A2" s="200"/>
      <c r="B2" s="200"/>
      <c r="C2" s="201"/>
      <c r="D2" s="200"/>
      <c r="E2" s="200"/>
      <c r="F2" s="200"/>
      <c r="G2" s="200"/>
    </row>
    <row r="3" spans="1:9" s="29" customFormat="1" ht="22.5" customHeight="1" x14ac:dyDescent="0.15">
      <c r="A3" s="91" t="str">
        <f>集計表!B3</f>
        <v>契約番号：〇〇Ｉ×××　　　　　　　　　　　　　　　　　　　　　　　　　　　　</v>
      </c>
      <c r="B3" s="33"/>
      <c r="C3" s="33"/>
      <c r="D3" s="33"/>
      <c r="E3" s="33"/>
      <c r="F3" s="33"/>
      <c r="G3" s="33"/>
      <c r="H3" s="116"/>
    </row>
    <row r="4" spans="1:9" s="29" customFormat="1" ht="22.5" customHeight="1" x14ac:dyDescent="0.15">
      <c r="A4" s="92" t="str">
        <f>集計表!B4</f>
        <v>実施機関：□□</v>
      </c>
      <c r="B4" s="116"/>
      <c r="C4" s="116"/>
      <c r="D4" s="116"/>
      <c r="E4" s="116"/>
      <c r="F4" s="116"/>
      <c r="G4" s="116"/>
      <c r="H4" s="116"/>
    </row>
    <row r="5" spans="1:9" s="29" customFormat="1" ht="22.5" customHeight="1" x14ac:dyDescent="0.15">
      <c r="A5" s="200"/>
      <c r="C5" s="201"/>
      <c r="D5" s="200"/>
      <c r="E5" s="200"/>
      <c r="F5" s="200"/>
      <c r="G5" s="200"/>
    </row>
    <row r="6" spans="1:9" s="29" customFormat="1" ht="22.5" customHeight="1" x14ac:dyDescent="0.15">
      <c r="A6" s="228" t="s">
        <v>30</v>
      </c>
      <c r="C6" s="201"/>
      <c r="D6" s="200"/>
      <c r="E6" s="200"/>
      <c r="F6" s="200"/>
      <c r="G6" s="200"/>
    </row>
    <row r="7" spans="1:9" s="29" customFormat="1" ht="22.5" customHeight="1" x14ac:dyDescent="0.15">
      <c r="A7" s="29" t="s">
        <v>152</v>
      </c>
      <c r="C7" s="204"/>
    </row>
    <row r="8" spans="1:9" s="29" customFormat="1" ht="50.1" customHeight="1" x14ac:dyDescent="0.15">
      <c r="A8" s="205" t="s">
        <v>43</v>
      </c>
      <c r="B8" s="205" t="s">
        <v>39</v>
      </c>
      <c r="C8" s="206" t="s">
        <v>13</v>
      </c>
      <c r="D8" s="205" t="s">
        <v>40</v>
      </c>
      <c r="E8" s="205" t="s">
        <v>15</v>
      </c>
      <c r="F8" s="123" t="s">
        <v>228</v>
      </c>
      <c r="G8" s="205" t="s">
        <v>111</v>
      </c>
      <c r="I8" s="170"/>
    </row>
    <row r="9" spans="1:9" s="29" customFormat="1" ht="22.5" customHeight="1" x14ac:dyDescent="0.15">
      <c r="A9" s="165" t="s">
        <v>95</v>
      </c>
      <c r="B9" s="171" t="s">
        <v>146</v>
      </c>
      <c r="C9" s="229">
        <v>40000</v>
      </c>
      <c r="D9" s="348">
        <v>43647</v>
      </c>
      <c r="E9" s="213">
        <v>43707</v>
      </c>
      <c r="F9" s="214">
        <v>40000</v>
      </c>
      <c r="G9" s="230"/>
      <c r="I9" s="170"/>
    </row>
    <row r="10" spans="1:9" s="29" customFormat="1" ht="22.5" customHeight="1" x14ac:dyDescent="0.15">
      <c r="A10" s="165" t="s">
        <v>115</v>
      </c>
      <c r="B10" s="171" t="s">
        <v>146</v>
      </c>
      <c r="C10" s="229">
        <v>40000</v>
      </c>
      <c r="D10" s="348">
        <v>43647</v>
      </c>
      <c r="E10" s="213">
        <v>43707</v>
      </c>
      <c r="F10" s="214">
        <v>40000</v>
      </c>
      <c r="G10" s="230"/>
      <c r="I10" s="170"/>
    </row>
    <row r="11" spans="1:9" s="29" customFormat="1" ht="22.5" customHeight="1" x14ac:dyDescent="0.15">
      <c r="A11" s="165" t="s">
        <v>116</v>
      </c>
      <c r="B11" s="171" t="s">
        <v>146</v>
      </c>
      <c r="C11" s="229">
        <v>40000</v>
      </c>
      <c r="D11" s="348">
        <v>43647</v>
      </c>
      <c r="E11" s="213">
        <v>43707</v>
      </c>
      <c r="F11" s="214">
        <v>40000</v>
      </c>
      <c r="G11" s="230"/>
      <c r="I11" s="170"/>
    </row>
    <row r="12" spans="1:9" s="29" customFormat="1" ht="22.5" customHeight="1" x14ac:dyDescent="0.15">
      <c r="A12" s="165" t="s">
        <v>117</v>
      </c>
      <c r="B12" s="171" t="s">
        <v>146</v>
      </c>
      <c r="C12" s="229">
        <v>40000</v>
      </c>
      <c r="D12" s="348">
        <v>43647</v>
      </c>
      <c r="E12" s="213">
        <v>43707</v>
      </c>
      <c r="F12" s="214">
        <v>40000</v>
      </c>
      <c r="G12" s="230"/>
      <c r="I12" s="170"/>
    </row>
    <row r="13" spans="1:9" s="29" customFormat="1" ht="22.5" customHeight="1" x14ac:dyDescent="0.15">
      <c r="A13" s="165" t="s">
        <v>147</v>
      </c>
      <c r="B13" s="171" t="s">
        <v>146</v>
      </c>
      <c r="C13" s="229">
        <v>40000</v>
      </c>
      <c r="D13" s="348">
        <v>43647</v>
      </c>
      <c r="E13" s="213">
        <v>43707</v>
      </c>
      <c r="F13" s="214">
        <v>40000</v>
      </c>
      <c r="G13" s="230"/>
      <c r="I13" s="170"/>
    </row>
    <row r="14" spans="1:9" s="29" customFormat="1" ht="22.5" customHeight="1" x14ac:dyDescent="0.15">
      <c r="A14" s="165" t="s">
        <v>95</v>
      </c>
      <c r="B14" s="171" t="s">
        <v>148</v>
      </c>
      <c r="C14" s="229">
        <v>50000</v>
      </c>
      <c r="D14" s="348">
        <v>43850</v>
      </c>
      <c r="E14" s="213">
        <v>43861</v>
      </c>
      <c r="F14" s="214">
        <v>50000</v>
      </c>
      <c r="G14" s="230"/>
      <c r="I14" s="170"/>
    </row>
    <row r="15" spans="1:9" s="29" customFormat="1" ht="22.5" customHeight="1" x14ac:dyDescent="0.15">
      <c r="A15" s="165" t="s">
        <v>115</v>
      </c>
      <c r="B15" s="171" t="s">
        <v>148</v>
      </c>
      <c r="C15" s="229">
        <v>50000</v>
      </c>
      <c r="D15" s="348">
        <v>43850</v>
      </c>
      <c r="E15" s="213">
        <v>43861</v>
      </c>
      <c r="F15" s="214">
        <v>50000</v>
      </c>
      <c r="G15" s="230"/>
      <c r="I15" s="170"/>
    </row>
    <row r="16" spans="1:9" s="29" customFormat="1" ht="22.5" customHeight="1" x14ac:dyDescent="0.15">
      <c r="A16" s="165" t="s">
        <v>95</v>
      </c>
      <c r="B16" s="171" t="s">
        <v>148</v>
      </c>
      <c r="C16" s="229">
        <v>50000</v>
      </c>
      <c r="D16" s="348">
        <v>43850</v>
      </c>
      <c r="E16" s="213">
        <v>43861</v>
      </c>
      <c r="F16" s="214">
        <v>50000</v>
      </c>
      <c r="G16" s="230"/>
      <c r="I16" s="170"/>
    </row>
    <row r="17" spans="1:9" s="29" customFormat="1" ht="22.5" customHeight="1" x14ac:dyDescent="0.15">
      <c r="A17" s="165" t="s">
        <v>115</v>
      </c>
      <c r="B17" s="171" t="s">
        <v>148</v>
      </c>
      <c r="C17" s="229">
        <v>50000</v>
      </c>
      <c r="D17" s="348">
        <v>43850</v>
      </c>
      <c r="E17" s="213">
        <v>43861</v>
      </c>
      <c r="F17" s="214">
        <v>50000</v>
      </c>
      <c r="G17" s="230"/>
      <c r="I17" s="170"/>
    </row>
    <row r="18" spans="1:9" s="29" customFormat="1" ht="22.5" customHeight="1" thickBot="1" x14ac:dyDescent="0.2">
      <c r="A18" s="231" t="s">
        <v>116</v>
      </c>
      <c r="B18" s="142" t="s">
        <v>148</v>
      </c>
      <c r="C18" s="232">
        <v>50000</v>
      </c>
      <c r="D18" s="349">
        <v>43850</v>
      </c>
      <c r="E18" s="220">
        <v>43861</v>
      </c>
      <c r="F18" s="221">
        <v>50000</v>
      </c>
      <c r="G18" s="233"/>
      <c r="I18" s="170"/>
    </row>
    <row r="19" spans="1:9" s="29" customFormat="1" ht="22.5" customHeight="1" thickTop="1" x14ac:dyDescent="0.15">
      <c r="A19" s="224" t="s">
        <v>10</v>
      </c>
      <c r="B19" s="234"/>
      <c r="C19" s="225">
        <f>SUM(C9:C18)</f>
        <v>450000</v>
      </c>
      <c r="D19" s="234"/>
      <c r="E19" s="234"/>
      <c r="F19" s="235">
        <f>SUM(F9:F18)</f>
        <v>450000</v>
      </c>
      <c r="G19" s="236"/>
    </row>
    <row r="20" spans="1:9" ht="22.5" customHeight="1" x14ac:dyDescent="0.15"/>
    <row r="21" spans="1:9" ht="22.5" customHeight="1" x14ac:dyDescent="0.15"/>
    <row r="22" spans="1:9" ht="22.5" customHeight="1" x14ac:dyDescent="0.15"/>
    <row r="23" spans="1:9" ht="22.5" customHeight="1" x14ac:dyDescent="0.15"/>
    <row r="24" spans="1:9" ht="22.5" customHeight="1" x14ac:dyDescent="0.15"/>
    <row r="25" spans="1:9" ht="22.5" customHeight="1" x14ac:dyDescent="0.15"/>
    <row r="26" spans="1:9" ht="22.5" customHeight="1" x14ac:dyDescent="0.15"/>
    <row r="27" spans="1:9" ht="22.5" customHeight="1" x14ac:dyDescent="0.15"/>
    <row r="28" spans="1:9" ht="22.5" customHeight="1" x14ac:dyDescent="0.15"/>
    <row r="29" spans="1:9" ht="22.5" customHeight="1" x14ac:dyDescent="0.15"/>
    <row r="30" spans="1:9" ht="22.5" customHeight="1" x14ac:dyDescent="0.15"/>
    <row r="31" spans="1:9" ht="22.5" customHeight="1" x14ac:dyDescent="0.15"/>
    <row r="32" spans="1:9"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sheetData>
  <mergeCells count="1">
    <mergeCell ref="A1:F1"/>
  </mergeCells>
  <phoneticPr fontId="2"/>
  <printOptions horizontalCentered="1"/>
  <pageMargins left="0.59055118110236227" right="0.39370078740157483" top="0.74803149606299213" bottom="0.55118110236220474"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2"/>
  <sheetViews>
    <sheetView view="pageBreakPreview" topLeftCell="C6" zoomScaleNormal="100" zoomScaleSheetLayoutView="100" workbookViewId="0">
      <selection activeCell="D23" sqref="D23"/>
    </sheetView>
  </sheetViews>
  <sheetFormatPr defaultColWidth="3.5" defaultRowHeight="15" customHeight="1" x14ac:dyDescent="0.15"/>
  <cols>
    <col min="1" max="1" width="15.625" style="1" customWidth="1"/>
    <col min="2" max="2" width="21.75" style="1" customWidth="1"/>
    <col min="3" max="3" width="20.25" style="1" customWidth="1"/>
    <col min="4" max="4" width="15.5" style="1" customWidth="1"/>
    <col min="5" max="7" width="11.625" style="1" customWidth="1"/>
    <col min="8" max="8" width="13.125" style="1" customWidth="1"/>
    <col min="9" max="9" width="13.875" style="28" customWidth="1"/>
    <col min="10" max="10" width="3.5" style="2"/>
    <col min="11" max="16384" width="3.5" style="1"/>
  </cols>
  <sheetData>
    <row r="1" spans="1:10" s="29" customFormat="1" ht="22.5" customHeight="1" x14ac:dyDescent="0.15">
      <c r="A1" s="114" t="s">
        <v>9</v>
      </c>
      <c r="B1" s="114"/>
      <c r="C1" s="114"/>
      <c r="D1" s="114"/>
      <c r="E1" s="114"/>
      <c r="F1" s="114"/>
      <c r="G1" s="114"/>
      <c r="H1" s="114"/>
      <c r="I1" s="114"/>
      <c r="J1" s="115"/>
    </row>
    <row r="2" spans="1:10" s="29" customFormat="1" ht="22.5" customHeight="1" x14ac:dyDescent="0.15">
      <c r="A2" s="115"/>
      <c r="B2" s="115"/>
      <c r="C2" s="115"/>
      <c r="D2" s="115"/>
      <c r="E2" s="115"/>
      <c r="F2" s="115"/>
      <c r="G2" s="115"/>
      <c r="H2" s="115"/>
      <c r="I2" s="115"/>
      <c r="J2" s="115"/>
    </row>
    <row r="3" spans="1:10" s="29" customFormat="1" ht="22.5" customHeight="1" x14ac:dyDescent="0.15">
      <c r="A3" s="91" t="str">
        <f>集計表!B3</f>
        <v>契約番号：〇〇Ｉ×××　　　　　　　　　　　　　　　　　　　　　　　　　　　　</v>
      </c>
      <c r="B3" s="33"/>
      <c r="C3" s="33"/>
      <c r="D3" s="33"/>
      <c r="E3" s="33"/>
      <c r="F3" s="33"/>
      <c r="G3" s="33"/>
      <c r="H3" s="33"/>
      <c r="I3" s="33"/>
      <c r="J3" s="116"/>
    </row>
    <row r="4" spans="1:10" s="29" customFormat="1" ht="22.5" customHeight="1" x14ac:dyDescent="0.15">
      <c r="A4" s="91" t="str">
        <f>集計表!B4</f>
        <v>実施機関：□□</v>
      </c>
      <c r="B4" s="116"/>
      <c r="C4" s="116"/>
      <c r="D4" s="116"/>
      <c r="E4" s="116"/>
      <c r="F4" s="116"/>
      <c r="G4" s="116"/>
      <c r="H4" s="116"/>
      <c r="I4" s="116"/>
      <c r="J4" s="116"/>
    </row>
    <row r="5" spans="1:10" s="29" customFormat="1" ht="22.5" customHeight="1" x14ac:dyDescent="0.15">
      <c r="A5" s="117" t="s">
        <v>31</v>
      </c>
      <c r="C5" s="115"/>
      <c r="D5" s="115"/>
      <c r="E5" s="115"/>
      <c r="F5" s="115"/>
      <c r="G5" s="115"/>
      <c r="H5" s="115"/>
      <c r="I5" s="115"/>
      <c r="J5" s="115"/>
    </row>
    <row r="6" spans="1:10" s="29" customFormat="1" ht="21" customHeight="1" x14ac:dyDescent="0.15">
      <c r="A6" s="237" t="s">
        <v>18</v>
      </c>
      <c r="B6" s="237" t="s">
        <v>19</v>
      </c>
      <c r="C6" s="237" t="s">
        <v>20</v>
      </c>
      <c r="D6" s="82" t="s">
        <v>25</v>
      </c>
      <c r="E6" s="120" t="s">
        <v>21</v>
      </c>
      <c r="F6" s="121"/>
      <c r="G6" s="82" t="s">
        <v>24</v>
      </c>
      <c r="H6" s="84" t="s">
        <v>228</v>
      </c>
      <c r="I6" s="237" t="s">
        <v>111</v>
      </c>
      <c r="J6" s="115"/>
    </row>
    <row r="7" spans="1:10" s="29" customFormat="1" ht="21" customHeight="1" x14ac:dyDescent="0.15">
      <c r="A7" s="238"/>
      <c r="B7" s="238"/>
      <c r="C7" s="238"/>
      <c r="D7" s="239"/>
      <c r="E7" s="124" t="s">
        <v>22</v>
      </c>
      <c r="F7" s="124" t="s">
        <v>23</v>
      </c>
      <c r="G7" s="239"/>
      <c r="H7" s="86"/>
      <c r="I7" s="238"/>
      <c r="J7" s="115"/>
    </row>
    <row r="8" spans="1:10" s="29" customFormat="1" ht="22.5" customHeight="1" x14ac:dyDescent="0.15">
      <c r="A8" s="126" t="s">
        <v>47</v>
      </c>
      <c r="B8" s="240"/>
      <c r="C8" s="139"/>
      <c r="D8" s="241"/>
      <c r="E8" s="242"/>
      <c r="F8" s="242"/>
      <c r="G8" s="242"/>
      <c r="H8" s="178"/>
      <c r="I8" s="243"/>
      <c r="J8" s="115"/>
    </row>
    <row r="9" spans="1:10" s="29" customFormat="1" ht="22.5" customHeight="1" x14ac:dyDescent="0.15">
      <c r="A9" s="122" t="s">
        <v>95</v>
      </c>
      <c r="B9" s="125" t="s">
        <v>119</v>
      </c>
      <c r="C9" s="139" t="s">
        <v>121</v>
      </c>
      <c r="D9" s="244">
        <v>225000</v>
      </c>
      <c r="E9" s="245">
        <v>43586</v>
      </c>
      <c r="F9" s="245">
        <v>43592</v>
      </c>
      <c r="G9" s="245">
        <v>43616</v>
      </c>
      <c r="H9" s="210"/>
      <c r="I9" s="243"/>
      <c r="J9" s="115"/>
    </row>
    <row r="10" spans="1:10" s="29" customFormat="1" ht="22.5" customHeight="1" x14ac:dyDescent="0.15">
      <c r="A10" s="122" t="s">
        <v>95</v>
      </c>
      <c r="B10" s="125" t="s">
        <v>119</v>
      </c>
      <c r="C10" s="139" t="s">
        <v>121</v>
      </c>
      <c r="D10" s="244">
        <v>225000</v>
      </c>
      <c r="E10" s="245">
        <v>43617</v>
      </c>
      <c r="F10" s="245">
        <v>43623</v>
      </c>
      <c r="G10" s="245">
        <v>43644</v>
      </c>
      <c r="H10" s="210"/>
      <c r="I10" s="243"/>
      <c r="J10" s="115"/>
    </row>
    <row r="11" spans="1:10" s="29" customFormat="1" ht="22.5" customHeight="1" x14ac:dyDescent="0.15">
      <c r="A11" s="122" t="s">
        <v>95</v>
      </c>
      <c r="B11" s="125" t="s">
        <v>119</v>
      </c>
      <c r="C11" s="139" t="s">
        <v>121</v>
      </c>
      <c r="D11" s="244">
        <v>225000</v>
      </c>
      <c r="E11" s="245">
        <v>43647</v>
      </c>
      <c r="F11" s="245">
        <v>43653</v>
      </c>
      <c r="G11" s="245">
        <v>43677</v>
      </c>
      <c r="H11" s="210"/>
      <c r="I11" s="243"/>
      <c r="J11" s="115"/>
    </row>
    <row r="12" spans="1:10" s="29" customFormat="1" ht="22.5" customHeight="1" x14ac:dyDescent="0.15">
      <c r="A12" s="122" t="s">
        <v>95</v>
      </c>
      <c r="B12" s="125" t="s">
        <v>119</v>
      </c>
      <c r="C12" s="139" t="s">
        <v>121</v>
      </c>
      <c r="D12" s="244">
        <v>225000</v>
      </c>
      <c r="E12" s="245">
        <v>43678</v>
      </c>
      <c r="F12" s="245">
        <v>43684</v>
      </c>
      <c r="G12" s="245">
        <v>43707</v>
      </c>
      <c r="H12" s="210"/>
      <c r="I12" s="243"/>
      <c r="J12" s="115"/>
    </row>
    <row r="13" spans="1:10" s="29" customFormat="1" ht="22.5" customHeight="1" x14ac:dyDescent="0.15">
      <c r="A13" s="122" t="s">
        <v>95</v>
      </c>
      <c r="B13" s="125" t="s">
        <v>100</v>
      </c>
      <c r="C13" s="139" t="s">
        <v>122</v>
      </c>
      <c r="D13" s="246">
        <v>50000</v>
      </c>
      <c r="E13" s="245">
        <v>43769</v>
      </c>
      <c r="F13" s="245">
        <v>43769</v>
      </c>
      <c r="G13" s="245">
        <v>43798</v>
      </c>
      <c r="H13" s="210"/>
      <c r="I13" s="243"/>
      <c r="J13" s="115"/>
    </row>
    <row r="14" spans="1:10" s="29" customFormat="1" ht="22.5" customHeight="1" x14ac:dyDescent="0.15">
      <c r="A14" s="122" t="s">
        <v>123</v>
      </c>
      <c r="B14" s="125" t="s">
        <v>100</v>
      </c>
      <c r="C14" s="139" t="s">
        <v>122</v>
      </c>
      <c r="D14" s="246">
        <v>50000</v>
      </c>
      <c r="E14" s="245">
        <v>43769</v>
      </c>
      <c r="F14" s="245">
        <v>43769</v>
      </c>
      <c r="G14" s="245">
        <v>43798</v>
      </c>
      <c r="H14" s="210"/>
      <c r="I14" s="243"/>
      <c r="J14" s="115"/>
    </row>
    <row r="15" spans="1:10" s="29" customFormat="1" ht="22.5" customHeight="1" x14ac:dyDescent="0.15">
      <c r="A15" s="122" t="s">
        <v>95</v>
      </c>
      <c r="B15" s="125" t="s">
        <v>124</v>
      </c>
      <c r="C15" s="139" t="s">
        <v>122</v>
      </c>
      <c r="D15" s="244">
        <v>250000</v>
      </c>
      <c r="E15" s="245">
        <v>43739</v>
      </c>
      <c r="F15" s="245">
        <v>43746</v>
      </c>
      <c r="G15" s="245">
        <v>43769</v>
      </c>
      <c r="H15" s="210"/>
      <c r="I15" s="243"/>
      <c r="J15" s="115"/>
    </row>
    <row r="16" spans="1:10" s="29" customFormat="1" ht="22.5" customHeight="1" x14ac:dyDescent="0.15">
      <c r="A16" s="122" t="s">
        <v>95</v>
      </c>
      <c r="B16" s="125" t="s">
        <v>124</v>
      </c>
      <c r="C16" s="139" t="s">
        <v>122</v>
      </c>
      <c r="D16" s="244">
        <v>250000</v>
      </c>
      <c r="E16" s="245">
        <v>43770</v>
      </c>
      <c r="F16" s="245">
        <v>43777</v>
      </c>
      <c r="G16" s="245">
        <v>43799</v>
      </c>
      <c r="H16" s="210"/>
      <c r="I16" s="243"/>
      <c r="J16" s="115"/>
    </row>
    <row r="17" spans="1:30" s="29" customFormat="1" ht="22.5" customHeight="1" x14ac:dyDescent="0.15">
      <c r="A17" s="122" t="s">
        <v>95</v>
      </c>
      <c r="B17" s="125" t="s">
        <v>124</v>
      </c>
      <c r="C17" s="139" t="s">
        <v>122</v>
      </c>
      <c r="D17" s="244">
        <v>250000</v>
      </c>
      <c r="E17" s="245">
        <v>43800</v>
      </c>
      <c r="F17" s="245">
        <v>43807</v>
      </c>
      <c r="G17" s="245">
        <v>43826</v>
      </c>
      <c r="H17" s="210"/>
      <c r="I17" s="243"/>
      <c r="J17" s="115"/>
    </row>
    <row r="18" spans="1:30" s="29" customFormat="1" ht="22.5" customHeight="1" x14ac:dyDescent="0.15">
      <c r="A18" s="122" t="s">
        <v>95</v>
      </c>
      <c r="B18" s="125" t="s">
        <v>124</v>
      </c>
      <c r="C18" s="139" t="s">
        <v>122</v>
      </c>
      <c r="D18" s="244">
        <v>250000</v>
      </c>
      <c r="E18" s="245">
        <v>43840</v>
      </c>
      <c r="F18" s="245">
        <v>43848</v>
      </c>
      <c r="G18" s="245">
        <v>43861</v>
      </c>
      <c r="H18" s="210"/>
      <c r="I18" s="243"/>
      <c r="J18" s="115"/>
    </row>
    <row r="19" spans="1:30" s="29" customFormat="1" ht="22.5" customHeight="1" x14ac:dyDescent="0.15">
      <c r="A19" s="126" t="s">
        <v>86</v>
      </c>
      <c r="B19" s="240"/>
      <c r="C19" s="139"/>
      <c r="D19" s="244"/>
      <c r="E19" s="245"/>
      <c r="F19" s="245"/>
      <c r="G19" s="245"/>
      <c r="H19" s="210"/>
      <c r="I19" s="243"/>
      <c r="J19" s="115"/>
    </row>
    <row r="20" spans="1:30" s="29" customFormat="1" ht="22.5" customHeight="1" x14ac:dyDescent="0.15">
      <c r="A20" s="122" t="s">
        <v>95</v>
      </c>
      <c r="B20" s="125" t="s">
        <v>120</v>
      </c>
      <c r="C20" s="125" t="s">
        <v>101</v>
      </c>
      <c r="D20" s="247">
        <v>1100000</v>
      </c>
      <c r="E20" s="248">
        <v>43647</v>
      </c>
      <c r="F20" s="248">
        <v>43654</v>
      </c>
      <c r="G20" s="249">
        <v>43707</v>
      </c>
      <c r="H20" s="214">
        <v>1050000</v>
      </c>
      <c r="I20" s="250"/>
      <c r="J20" s="115"/>
    </row>
    <row r="21" spans="1:30" s="29" customFormat="1" ht="22.5" customHeight="1" thickBot="1" x14ac:dyDescent="0.2">
      <c r="A21" s="251" t="s">
        <v>118</v>
      </c>
      <c r="B21" s="252" t="s">
        <v>99</v>
      </c>
      <c r="C21" s="252" t="s">
        <v>101</v>
      </c>
      <c r="D21" s="253">
        <v>1100000</v>
      </c>
      <c r="E21" s="254">
        <v>43647</v>
      </c>
      <c r="F21" s="254">
        <v>43654</v>
      </c>
      <c r="G21" s="255">
        <v>43707</v>
      </c>
      <c r="H21" s="221">
        <v>1050000</v>
      </c>
      <c r="I21" s="256"/>
      <c r="J21" s="115"/>
    </row>
    <row r="22" spans="1:30" s="29" customFormat="1" ht="22.5" customHeight="1" thickTop="1" x14ac:dyDescent="0.15">
      <c r="A22" s="152" t="s">
        <v>10</v>
      </c>
      <c r="B22" s="257"/>
      <c r="C22" s="257"/>
      <c r="D22" s="258">
        <f>SUM(D9:D21)</f>
        <v>4200000</v>
      </c>
      <c r="E22" s="259"/>
      <c r="F22" s="259"/>
      <c r="G22" s="259"/>
      <c r="H22" s="260">
        <f>SUM(H8:H21)</f>
        <v>2100000</v>
      </c>
      <c r="I22" s="261"/>
      <c r="J22" s="115"/>
    </row>
    <row r="23" spans="1:30" ht="22.5" customHeight="1" x14ac:dyDescent="0.15">
      <c r="H23" s="4"/>
      <c r="I23" s="26"/>
      <c r="J23" s="4"/>
      <c r="K23" s="4"/>
      <c r="L23" s="4"/>
      <c r="M23" s="4"/>
      <c r="N23" s="4"/>
      <c r="O23" s="4"/>
      <c r="P23" s="4"/>
      <c r="Q23" s="4"/>
      <c r="R23" s="4"/>
      <c r="S23" s="4"/>
      <c r="T23" s="4"/>
      <c r="U23" s="4"/>
      <c r="V23" s="4"/>
      <c r="W23" s="4"/>
      <c r="X23" s="4"/>
      <c r="Y23" s="4"/>
      <c r="Z23" s="4"/>
      <c r="AA23" s="4"/>
      <c r="AB23" s="4"/>
      <c r="AC23" s="4"/>
      <c r="AD23" s="4"/>
    </row>
    <row r="24" spans="1:30" ht="22.5" customHeight="1" x14ac:dyDescent="0.15">
      <c r="H24" s="4"/>
      <c r="I24" s="26"/>
    </row>
    <row r="25" spans="1:30" ht="22.5" customHeight="1" x14ac:dyDescent="0.15"/>
    <row r="26" spans="1:30" ht="22.5" customHeight="1" x14ac:dyDescent="0.15"/>
    <row r="27" spans="1:30" ht="22.5" customHeight="1" x14ac:dyDescent="0.15"/>
    <row r="28" spans="1:30" ht="22.5" customHeight="1" x14ac:dyDescent="0.15"/>
    <row r="29" spans="1:30" ht="22.5" customHeight="1" x14ac:dyDescent="0.15"/>
    <row r="30" spans="1:30" ht="22.5" customHeight="1" x14ac:dyDescent="0.15"/>
    <row r="31" spans="1:30" ht="22.5" customHeight="1" x14ac:dyDescent="0.15"/>
    <row r="32" spans="1:30"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sheetData>
  <mergeCells count="9">
    <mergeCell ref="I6:I7"/>
    <mergeCell ref="A6:A7"/>
    <mergeCell ref="H6:H7"/>
    <mergeCell ref="G6:G7"/>
    <mergeCell ref="E6:F6"/>
    <mergeCell ref="D6:D7"/>
    <mergeCell ref="C6:C7"/>
    <mergeCell ref="B6:B7"/>
    <mergeCell ref="A1:I1"/>
  </mergeCells>
  <phoneticPr fontId="2"/>
  <printOptions horizontalCentered="1"/>
  <pageMargins left="0.59055118110236227" right="0.59055118110236227" top="0.78740157480314965" bottom="0.59055118110236227" header="0.23622047244094491" footer="0.19685039370078741"/>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view="pageBreakPreview" topLeftCell="B1" zoomScaleNormal="85" zoomScaleSheetLayoutView="100" workbookViewId="0">
      <selection activeCell="E2" sqref="E1:F1048576"/>
    </sheetView>
  </sheetViews>
  <sheetFormatPr defaultColWidth="3.875" defaultRowHeight="15" customHeight="1" x14ac:dyDescent="0.15"/>
  <cols>
    <col min="1" max="1" width="19.375" style="6" customWidth="1"/>
    <col min="2" max="2" width="19.125" style="6" customWidth="1"/>
    <col min="3" max="3" width="3.125" style="24" customWidth="1"/>
    <col min="4" max="4" width="3.125" style="6" customWidth="1"/>
    <col min="5" max="6" width="13.375" style="6" customWidth="1"/>
    <col min="7" max="9" width="10.625" style="6" customWidth="1"/>
    <col min="10" max="10" width="13.875" style="6" customWidth="1"/>
    <col min="11" max="11" width="12.625" style="6" customWidth="1"/>
    <col min="12" max="12" width="10.625" style="24" customWidth="1"/>
    <col min="13" max="16384" width="3.875" style="6"/>
  </cols>
  <sheetData>
    <row r="1" spans="1:16" s="161" customFormat="1" ht="22.5" customHeight="1" x14ac:dyDescent="0.15">
      <c r="A1" s="262" t="s">
        <v>9</v>
      </c>
      <c r="B1" s="262"/>
      <c r="C1" s="262"/>
      <c r="D1" s="262"/>
      <c r="E1" s="262"/>
      <c r="F1" s="262"/>
      <c r="G1" s="262"/>
      <c r="H1" s="262"/>
      <c r="I1" s="262"/>
      <c r="J1" s="262"/>
      <c r="K1" s="262"/>
      <c r="L1" s="262"/>
    </row>
    <row r="2" spans="1:16" s="161" customFormat="1" ht="22.5" customHeight="1" x14ac:dyDescent="0.15">
      <c r="A2" s="163"/>
      <c r="B2" s="163"/>
      <c r="C2" s="163"/>
      <c r="D2" s="163"/>
      <c r="E2" s="163"/>
      <c r="F2" s="163"/>
      <c r="G2" s="163"/>
      <c r="H2" s="163"/>
      <c r="I2" s="163"/>
      <c r="J2" s="163"/>
      <c r="K2" s="163"/>
      <c r="L2" s="163"/>
    </row>
    <row r="3" spans="1:16" s="161" customFormat="1" ht="22.5" customHeight="1" x14ac:dyDescent="0.15">
      <c r="A3" s="91" t="str">
        <f>集計表!B3</f>
        <v>契約番号：〇〇Ｉ×××　　　　　　　　　　　　　　　　　　　　　　　　　　　　</v>
      </c>
      <c r="B3" s="33"/>
      <c r="C3" s="33"/>
      <c r="D3" s="33"/>
      <c r="E3" s="33"/>
      <c r="F3" s="33"/>
      <c r="G3" s="33"/>
      <c r="H3" s="33"/>
      <c r="I3" s="33"/>
      <c r="J3" s="33"/>
      <c r="K3" s="33"/>
      <c r="L3" s="33"/>
      <c r="M3" s="116"/>
    </row>
    <row r="4" spans="1:16" s="161" customFormat="1" ht="22.5" customHeight="1" x14ac:dyDescent="0.15">
      <c r="A4" s="91" t="str">
        <f>集計表!B4</f>
        <v>実施機関：□□</v>
      </c>
      <c r="B4" s="116"/>
      <c r="C4" s="116"/>
      <c r="D4" s="116"/>
      <c r="E4" s="116"/>
      <c r="F4" s="116"/>
      <c r="G4" s="116"/>
      <c r="H4" s="116"/>
      <c r="I4" s="116"/>
      <c r="J4" s="116"/>
      <c r="K4" s="116"/>
      <c r="L4" s="116"/>
      <c r="M4" s="116"/>
    </row>
    <row r="5" spans="1:16" s="161" customFormat="1" ht="22.5" customHeight="1" x14ac:dyDescent="0.15">
      <c r="A5" s="162" t="s">
        <v>44</v>
      </c>
      <c r="D5" s="163"/>
      <c r="E5" s="163"/>
      <c r="F5" s="163"/>
      <c r="G5" s="163"/>
      <c r="H5" s="163"/>
      <c r="I5" s="163"/>
      <c r="J5" s="163"/>
      <c r="K5" s="163"/>
      <c r="L5" s="163"/>
    </row>
    <row r="6" spans="1:16" s="161" customFormat="1" ht="22.5" customHeight="1" x14ac:dyDescent="0.15">
      <c r="A6" s="162" t="s">
        <v>153</v>
      </c>
      <c r="B6" s="163"/>
      <c r="C6" s="163"/>
      <c r="D6" s="163"/>
      <c r="E6" s="163"/>
      <c r="F6" s="164"/>
      <c r="G6" s="164"/>
      <c r="H6" s="164"/>
      <c r="I6" s="164"/>
      <c r="J6" s="164"/>
      <c r="K6" s="163"/>
      <c r="L6" s="163"/>
    </row>
    <row r="7" spans="1:16" s="161" customFormat="1" ht="42.75" customHeight="1" x14ac:dyDescent="0.15">
      <c r="A7" s="165" t="s">
        <v>16</v>
      </c>
      <c r="B7" s="165" t="s">
        <v>17</v>
      </c>
      <c r="C7" s="166" t="s">
        <v>3</v>
      </c>
      <c r="D7" s="167"/>
      <c r="E7" s="169" t="s">
        <v>37</v>
      </c>
      <c r="F7" s="169" t="s">
        <v>36</v>
      </c>
      <c r="G7" s="169" t="s">
        <v>33</v>
      </c>
      <c r="H7" s="169" t="s">
        <v>105</v>
      </c>
      <c r="I7" s="169" t="s">
        <v>34</v>
      </c>
      <c r="J7" s="169" t="s">
        <v>35</v>
      </c>
      <c r="K7" s="123" t="s">
        <v>228</v>
      </c>
      <c r="L7" s="263" t="s">
        <v>111</v>
      </c>
    </row>
    <row r="8" spans="1:16" s="161" customFormat="1" ht="44.25" customHeight="1" x14ac:dyDescent="0.15">
      <c r="A8" s="171" t="s">
        <v>102</v>
      </c>
      <c r="B8" s="171"/>
      <c r="C8" s="171">
        <v>1</v>
      </c>
      <c r="D8" s="173" t="s">
        <v>88</v>
      </c>
      <c r="E8" s="264"/>
      <c r="F8" s="212">
        <v>3000000</v>
      </c>
      <c r="G8" s="265">
        <v>43617</v>
      </c>
      <c r="H8" s="265">
        <v>43709</v>
      </c>
      <c r="I8" s="266">
        <v>43769</v>
      </c>
      <c r="J8" s="181" t="s">
        <v>167</v>
      </c>
      <c r="K8" s="210"/>
      <c r="L8" s="267"/>
      <c r="N8" s="268"/>
      <c r="P8" s="268"/>
    </row>
    <row r="9" spans="1:16" s="161" customFormat="1" ht="44.25" customHeight="1" thickBot="1" x14ac:dyDescent="0.2">
      <c r="A9" s="142" t="s">
        <v>125</v>
      </c>
      <c r="B9" s="142"/>
      <c r="C9" s="142">
        <v>1</v>
      </c>
      <c r="D9" s="144" t="s">
        <v>88</v>
      </c>
      <c r="E9" s="269"/>
      <c r="F9" s="219">
        <v>3980000</v>
      </c>
      <c r="G9" s="270">
        <v>43743</v>
      </c>
      <c r="H9" s="270">
        <v>43845</v>
      </c>
      <c r="I9" s="271">
        <v>43889</v>
      </c>
      <c r="J9" s="189" t="s">
        <v>168</v>
      </c>
      <c r="K9" s="272"/>
      <c r="L9" s="352"/>
      <c r="N9" s="268"/>
      <c r="P9" s="268"/>
    </row>
    <row r="10" spans="1:16" s="161" customFormat="1" ht="24" customHeight="1" thickTop="1" x14ac:dyDescent="0.15">
      <c r="A10" s="273" t="s">
        <v>10</v>
      </c>
      <c r="B10" s="198"/>
      <c r="C10" s="194"/>
      <c r="D10" s="195"/>
      <c r="E10" s="198"/>
      <c r="F10" s="225">
        <f>SUM(F8:F9)</f>
        <v>6980000</v>
      </c>
      <c r="G10" s="274"/>
      <c r="H10" s="274"/>
      <c r="I10" s="274"/>
      <c r="J10" s="275"/>
      <c r="K10" s="260">
        <f>SUM(K8:K9)</f>
        <v>0</v>
      </c>
      <c r="L10" s="261"/>
    </row>
    <row r="11" spans="1:16" s="161" customFormat="1" ht="22.5" customHeight="1" x14ac:dyDescent="0.15"/>
    <row r="12" spans="1:16" ht="22.5" customHeight="1" x14ac:dyDescent="0.15"/>
    <row r="13" spans="1:16" ht="22.5" customHeight="1" x14ac:dyDescent="0.15"/>
    <row r="14" spans="1:16" ht="22.5" customHeight="1" x14ac:dyDescent="0.15"/>
    <row r="15" spans="1:16" ht="22.5" customHeight="1" x14ac:dyDescent="0.15"/>
    <row r="16" spans="1:16"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sheetData>
  <mergeCells count="2">
    <mergeCell ref="C7:D7"/>
    <mergeCell ref="A1:L1"/>
  </mergeCells>
  <phoneticPr fontId="2"/>
  <printOptions horizontalCentered="1"/>
  <pageMargins left="0.39370078740157483" right="0.39370078740157483" top="0.78740157480314965" bottom="0.59055118110236227" header="0.23622047244094491" footer="0.19685039370078741"/>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様式第１２別紙ロ</vt:lpstr>
      <vt:lpstr>集計表</vt:lpstr>
      <vt:lpstr>設備備品費</vt:lpstr>
      <vt:lpstr>消耗品費</vt:lpstr>
      <vt:lpstr>人件費 </vt:lpstr>
      <vt:lpstr>人件費補足資料</vt:lpstr>
      <vt:lpstr>謝金 </vt:lpstr>
      <vt:lpstr>旅費</vt:lpstr>
      <vt:lpstr>外注費</vt:lpstr>
      <vt:lpstr> 通信運搬費</vt:lpstr>
      <vt:lpstr>諸経費</vt:lpstr>
      <vt:lpstr>消費税相当額</vt:lpstr>
      <vt:lpstr>再委託費</vt:lpstr>
      <vt:lpstr>' 通信運搬費'!Print_Area</vt:lpstr>
      <vt:lpstr>外注費!Print_Area</vt:lpstr>
      <vt:lpstr>'謝金 '!Print_Area</vt:lpstr>
      <vt:lpstr>諸経費!Print_Area</vt:lpstr>
      <vt:lpstr>消費税相当額!Print_Area</vt:lpstr>
      <vt:lpstr>消耗品費!Print_Area</vt:lpstr>
      <vt:lpstr>'人件費 '!Print_Area</vt:lpstr>
      <vt:lpstr>設備備品費!Print_Area</vt:lpstr>
      <vt:lpstr>様式第１２別紙ロ!Print_Area</vt:lpstr>
      <vt:lpstr>旅費!Print_Area</vt:lpstr>
      <vt:lpstr>'謝金 '!Print_Titles</vt:lpstr>
      <vt:lpstr>'人件費 '!Print_Titles</vt:lpstr>
      <vt:lpstr>旅費!Print_Titles</vt:lpstr>
    </vt:vector>
  </TitlesOfParts>
  <Company>文部科学省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yozawa</dc:creator>
  <cp:lastModifiedBy>nagai_a</cp:lastModifiedBy>
  <cp:lastPrinted>2020-06-04T08:03:05Z</cp:lastPrinted>
  <dcterms:created xsi:type="dcterms:W3CDTF">2006-02-22T04:28:45Z</dcterms:created>
  <dcterms:modified xsi:type="dcterms:W3CDTF">2020-06-04T08:05:41Z</dcterms:modified>
</cp:coreProperties>
</file>